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Kardošová Mária\Moje\00 - Verejné obstarávanie 2021\11 - november\38 - ZsNH - Výmena podlahovej krytiny\"/>
    </mc:Choice>
  </mc:AlternateContent>
  <bookViews>
    <workbookView xWindow="0" yWindow="0" windowWidth="15336" windowHeight="6504"/>
  </bookViews>
  <sheets>
    <sheet name="Prehlad" sheetId="5" r:id="rId1"/>
    <sheet name="Rekapitulacia" sheetId="4" r:id="rId2"/>
    <sheet name="Kryci list" sheetId="3" r:id="rId3"/>
  </sheets>
  <definedNames>
    <definedName name="_xlnm._FilterDatabase" hidden="1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list'!$A:$J</definedName>
    <definedName name="_xlnm.Print_Area" localSheetId="0">Prehlad!$A:$O</definedName>
    <definedName name="_xlnm.Print_Area" localSheetId="1">Rekapitulacia!$A:$G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W43" i="5"/>
  <c r="G16" i="4" s="1"/>
  <c r="L43" i="5"/>
  <c r="E16" i="4" s="1"/>
  <c r="N42" i="5"/>
  <c r="L42" i="5"/>
  <c r="J42" i="5"/>
  <c r="H42" i="5"/>
  <c r="N41" i="5"/>
  <c r="L41" i="5"/>
  <c r="J41" i="5"/>
  <c r="H41" i="5"/>
  <c r="N40" i="5"/>
  <c r="L40" i="5"/>
  <c r="J40" i="5"/>
  <c r="H40" i="5"/>
  <c r="N39" i="5"/>
  <c r="L39" i="5"/>
  <c r="J39" i="5"/>
  <c r="I39" i="5"/>
  <c r="N38" i="5"/>
  <c r="L38" i="5"/>
  <c r="J38" i="5"/>
  <c r="H38" i="5"/>
  <c r="N37" i="5"/>
  <c r="L37" i="5"/>
  <c r="J37" i="5"/>
  <c r="I37" i="5"/>
  <c r="N36" i="5"/>
  <c r="L36" i="5"/>
  <c r="J36" i="5"/>
  <c r="H36" i="5"/>
  <c r="N35" i="5"/>
  <c r="L35" i="5"/>
  <c r="J35" i="5"/>
  <c r="H35" i="5"/>
  <c r="N34" i="5"/>
  <c r="L34" i="5"/>
  <c r="J34" i="5"/>
  <c r="I34" i="5"/>
  <c r="I43" i="5" s="1"/>
  <c r="C16" i="4" s="1"/>
  <c r="N33" i="5"/>
  <c r="N43" i="5" s="1"/>
  <c r="L33" i="5"/>
  <c r="J33" i="5"/>
  <c r="H33" i="5"/>
  <c r="G13" i="4"/>
  <c r="C13" i="4"/>
  <c r="W27" i="5"/>
  <c r="I27" i="5"/>
  <c r="N26" i="5"/>
  <c r="L26" i="5"/>
  <c r="J26" i="5"/>
  <c r="H26" i="5"/>
  <c r="N25" i="5"/>
  <c r="L25" i="5"/>
  <c r="J25" i="5"/>
  <c r="H25" i="5"/>
  <c r="N24" i="5"/>
  <c r="L24" i="5"/>
  <c r="J24" i="5"/>
  <c r="H24" i="5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L27" i="5" s="1"/>
  <c r="E13" i="4" s="1"/>
  <c r="J20" i="5"/>
  <c r="H20" i="5"/>
  <c r="N19" i="5"/>
  <c r="N27" i="5" s="1"/>
  <c r="F13" i="4" s="1"/>
  <c r="L19" i="5"/>
  <c r="J19" i="5"/>
  <c r="H19" i="5"/>
  <c r="H27" i="5" s="1"/>
  <c r="B13" i="4" s="1"/>
  <c r="G12" i="4"/>
  <c r="W16" i="5"/>
  <c r="W29" i="5" s="1"/>
  <c r="N16" i="5"/>
  <c r="F12" i="4" s="1"/>
  <c r="L16" i="5"/>
  <c r="L29" i="5" s="1"/>
  <c r="I16" i="5"/>
  <c r="I29" i="5" s="1"/>
  <c r="N15" i="5"/>
  <c r="L15" i="5"/>
  <c r="J15" i="5"/>
  <c r="H15" i="5"/>
  <c r="N14" i="5"/>
  <c r="L14" i="5"/>
  <c r="J14" i="5"/>
  <c r="J16" i="5" s="1"/>
  <c r="H14" i="5"/>
  <c r="J26" i="3"/>
  <c r="J20" i="3"/>
  <c r="F19" i="3"/>
  <c r="F18" i="3"/>
  <c r="J14" i="3"/>
  <c r="J13" i="3"/>
  <c r="F1" i="3"/>
  <c r="B8" i="4"/>
  <c r="D8" i="5"/>
  <c r="E16" i="3" l="1"/>
  <c r="C14" i="4"/>
  <c r="E14" i="4"/>
  <c r="F16" i="4"/>
  <c r="N45" i="5"/>
  <c r="F17" i="4" s="1"/>
  <c r="G14" i="4"/>
  <c r="J27" i="5"/>
  <c r="D13" i="4" s="1"/>
  <c r="H43" i="5"/>
  <c r="H16" i="5"/>
  <c r="B12" i="4" s="1"/>
  <c r="C12" i="4"/>
  <c r="J43" i="5"/>
  <c r="W45" i="5"/>
  <c r="G17" i="4" s="1"/>
  <c r="N29" i="5"/>
  <c r="L45" i="5"/>
  <c r="E17" i="4" s="1"/>
  <c r="E12" i="4"/>
  <c r="H29" i="5"/>
  <c r="D16" i="4"/>
  <c r="E43" i="5"/>
  <c r="J45" i="5"/>
  <c r="J29" i="5"/>
  <c r="D12" i="4"/>
  <c r="E16" i="5"/>
  <c r="E27" i="5"/>
  <c r="H45" i="5"/>
  <c r="B16" i="4"/>
  <c r="I45" i="5"/>
  <c r="L47" i="5" l="1"/>
  <c r="E20" i="4" s="1"/>
  <c r="F14" i="4"/>
  <c r="N47" i="5"/>
  <c r="F20" i="4" s="1"/>
  <c r="W47" i="5"/>
  <c r="G20" i="4" s="1"/>
  <c r="D17" i="4"/>
  <c r="E45" i="5"/>
  <c r="H47" i="5"/>
  <c r="B20" i="4" s="1"/>
  <c r="B14" i="4"/>
  <c r="D16" i="3"/>
  <c r="I47" i="5"/>
  <c r="C20" i="4" s="1"/>
  <c r="C17" i="4"/>
  <c r="E17" i="3"/>
  <c r="J47" i="5"/>
  <c r="D14" i="4"/>
  <c r="E29" i="5"/>
  <c r="B17" i="4"/>
  <c r="D17" i="3"/>
  <c r="F17" i="3" s="1"/>
  <c r="D20" i="4" l="1"/>
  <c r="E47" i="5"/>
  <c r="F24" i="3"/>
  <c r="D20" i="3"/>
  <c r="F16" i="3"/>
  <c r="F20" i="3" s="1"/>
  <c r="F23" i="3"/>
  <c r="F25" i="3"/>
  <c r="F22" i="3"/>
  <c r="E20" i="3"/>
  <c r="F26" i="3" l="1"/>
  <c r="J28" i="3" s="1"/>
  <c r="I29" i="3" l="1"/>
  <c r="J29" i="3" s="1"/>
  <c r="J31" i="3" s="1"/>
  <c r="F12" i="3" l="1"/>
  <c r="F13" i="3"/>
  <c r="J12" i="3"/>
  <c r="F14" i="3"/>
</calcChain>
</file>

<file path=xl/sharedStrings.xml><?xml version="1.0" encoding="utf-8"?>
<sst xmlns="http://schemas.openxmlformats.org/spreadsheetml/2006/main" count="467" uniqueCount="235">
  <si>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</si>
  <si>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</si>
  <si>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</si>
  <si>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</si>
  <si>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</si>
  <si>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</si>
  <si>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</si>
  <si>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</si>
  <si>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</si>
  <si>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</si>
  <si>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</si>
  <si>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</si>
  <si>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</si>
  <si>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</si>
  <si>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</si>
  <si>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</si>
  <si>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</si>
  <si>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</si>
  <si>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</si>
  <si>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</si>
  <si>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</si>
  <si>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</si>
  <si>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</si>
  <si>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</si>
  <si>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</si>
  <si>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</si>
  <si>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</si>
  <si>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</si>
  <si>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</si>
  <si>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</si>
  <si>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</si>
  <si>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</si>
  <si>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</si>
  <si>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</si>
  <si>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</si>
  <si>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</si>
  <si>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</si>
  <si>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</si>
  <si>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</si>
  <si>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</si>
  <si>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</si>
  <si>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</si>
  <si>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</si>
  <si>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</si>
  <si>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</si>
  <si>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</si>
  <si>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</si>
  <si>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</si>
  <si>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</si>
  <si>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</si>
  <si>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</si>
  <si>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</si>
  <si>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</si>
  <si>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</si>
  <si>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</si>
  <si>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</si>
  <si>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</si>
  <si>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</si>
  <si>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</si>
  <si>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</si>
  <si>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</si>
  <si>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</si>
  <si>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</si>
  <si>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</si>
  <si>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</si>
  <si>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</si>
  <si>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</si>
  <si>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</si>
  <si>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</si>
  <si>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</si>
  <si>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</si>
  <si>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</si>
  <si>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</si>
  <si>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</si>
  <si>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</si>
  <si>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</si>
  <si>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</si>
  <si>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</si>
  <si>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</si>
  <si>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</si>
  <si>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</si>
  <si>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</si>
  <si>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</si>
  <si>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</si>
  <si>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</si>
  <si>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</si>
  <si>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</si>
  <si>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</si>
  <si>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</si>
  <si>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</si>
  <si>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</si>
  <si>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</si>
  <si>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</si>
  <si>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</si>
  <si>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</si>
  <si>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</si>
  <si>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</si>
  <si>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</si>
  <si>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</si>
  <si>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</si>
  <si>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</si>
  <si>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</si>
  <si>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</si>
  <si>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</si>
  <si>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</si>
  <si>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</si>
  <si>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</si>
  <si>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</si>
  <si>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</si>
  <si>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</si>
  <si>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</si>
  <si>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</si>
  <si>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</si>
  <si>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Rožňava, Šafárikova 29, 048 01 Rožňava </t>
  </si>
  <si>
    <t xml:space="preserve">Spracoval:                                         </t>
  </si>
  <si>
    <t xml:space="preserve">JKSO : </t>
  </si>
  <si>
    <t>Dátum: 26.10.2021</t>
  </si>
  <si>
    <t>Stavba : Oprava podláh - ZŠ Spojená Rožňava - aula, knižnica, zborovňa</t>
  </si>
  <si>
    <t>Mesto Rožňava</t>
  </si>
  <si>
    <t xml:space="preserve"> Mesto Rožňava</t>
  </si>
  <si>
    <t>JKSO :</t>
  </si>
  <si>
    <t>26.10.2021</t>
  </si>
  <si>
    <t xml:space="preserve">Mesto Rožňava, Šafárikova 29, 048 01 Rožňava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</si>
  <si>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</si>
  <si>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</si>
  <si>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</si>
  <si>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</si>
  <si>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</si>
  <si>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</si>
  <si>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</si>
  <si>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</si>
  <si>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</si>
  <si>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</si>
  <si>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</si>
  <si>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</si>
  <si>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</si>
  <si>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</si>
  <si>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</si>
  <si>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</si>
  <si>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</si>
  <si>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</si>
  <si>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</si>
  <si>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</si>
  <si>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</si>
  <si>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</si>
  <si>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632451028</t>
  </si>
  <si>
    <t>Penetrácia podkladu pod samonivelizačnú stierku</t>
  </si>
  <si>
    <t>m2</t>
  </si>
  <si>
    <t xml:space="preserve">                    </t>
  </si>
  <si>
    <t>63245-1024</t>
  </si>
  <si>
    <t>45.25.32</t>
  </si>
  <si>
    <t>EK</t>
  </si>
  <si>
    <t>S</t>
  </si>
  <si>
    <t>632477005</t>
  </si>
  <si>
    <t>Nivelačná stierka podlahová hrúbky 3mm</t>
  </si>
  <si>
    <t>63247-7005</t>
  </si>
  <si>
    <t xml:space="preserve">6 - ÚPRAVY POVRCHOV, PODLAHY, VÝPLNE  spolu: </t>
  </si>
  <si>
    <t>9 - OSTATNÉ KONŠTRUKCIE A PRÁCE</t>
  </si>
  <si>
    <t>952901111</t>
  </si>
  <si>
    <t>Vyčistenie budov byt. alebo občian. výstavby pri výške podlažia do 4 m</t>
  </si>
  <si>
    <t>95290-1111</t>
  </si>
  <si>
    <t>45.45.13</t>
  </si>
  <si>
    <t>013</t>
  </si>
  <si>
    <t>979011111</t>
  </si>
  <si>
    <t>Zvislá doprava sute a vybúr. hmôt za prvé podlažie</t>
  </si>
  <si>
    <t>t</t>
  </si>
  <si>
    <t>97901-1111</t>
  </si>
  <si>
    <t>45.11.11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</si>
  <si>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</si>
  <si>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</si>
  <si>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</si>
  <si>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</si>
  <si>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</si>
  <si>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</si>
  <si>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</si>
  <si>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</si>
  <si>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</si>
  <si>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</si>
  <si>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</si>
  <si>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</si>
  <si>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</si>
  <si>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</si>
  <si>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</si>
  <si>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</si>
  <si>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</si>
  <si>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</si>
  <si>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</si>
  <si>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</si>
  <si>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</si>
  <si>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</si>
  <si>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776 - Podlahy povlakové</t>
  </si>
  <si>
    <t>775</t>
  </si>
  <si>
    <t>776411000</t>
  </si>
  <si>
    <t>Lepenie podlahových soklíkov alebo líšt gumených</t>
  </si>
  <si>
    <t>m</t>
  </si>
  <si>
    <t>I</t>
  </si>
  <si>
    <t>77641-1000</t>
  </si>
  <si>
    <t>45.43.21</t>
  </si>
  <si>
    <t>IK</t>
  </si>
  <si>
    <t>MAT</t>
  </si>
  <si>
    <t>283776450</t>
  </si>
  <si>
    <t>Soklík PVC</t>
  </si>
  <si>
    <t>25.21.41</t>
  </si>
  <si>
    <t xml:space="preserve">252141              </t>
  </si>
  <si>
    <t>IZ</t>
  </si>
  <si>
    <t>776511820</t>
  </si>
  <si>
    <t>Odstránenie povlakových podláh lepených s podložkou, vrátane soklíka</t>
  </si>
  <si>
    <t>77651-1820</t>
  </si>
  <si>
    <t>776521100</t>
  </si>
  <si>
    <t>Lepenie povlakových podláh plastových pásov</t>
  </si>
  <si>
    <t>77652-1100</t>
  </si>
  <si>
    <t>284102490</t>
  </si>
  <si>
    <t>Podlahovina PVC - odolná voči opotrebovaniu, vysokofrekventovaná záťaž</t>
  </si>
  <si>
    <t>25.23.11</t>
  </si>
  <si>
    <t>776583110</t>
  </si>
  <si>
    <t>Voľné položenie jednej vrstvy podložky pod podlahoviny</t>
  </si>
  <si>
    <t>77658-3110</t>
  </si>
  <si>
    <t>284102258</t>
  </si>
  <si>
    <t>Podložka pod PVC</t>
  </si>
  <si>
    <t>284102250</t>
  </si>
  <si>
    <t>776994111</t>
  </si>
  <si>
    <t>Ostatné práce pri povl. podlahách, zvarovanie podlahovín</t>
  </si>
  <si>
    <t>77699-4111</t>
  </si>
  <si>
    <t>998776101</t>
  </si>
  <si>
    <t>Presun hmôt pre podlahy povlakové v objektoch výšky do 6 m</t>
  </si>
  <si>
    <t>99877-6101</t>
  </si>
  <si>
    <t>45.43.22</t>
  </si>
  <si>
    <t>998776192</t>
  </si>
  <si>
    <t>Prípl. za zväčšený presun hmôt do 100 m pre podlahy povlakové</t>
  </si>
  <si>
    <t>99877-6192</t>
  </si>
  <si>
    <t xml:space="preserve">776 - Podlahy povlakové  spolu: </t>
  </si>
  <si>
    <t xml:space="preserve">PRÁCE A DODÁVKY PSV  spolu: </t>
  </si>
  <si>
    <t>Za rozpočet celkom</t>
  </si>
  <si>
    <r>
      <t>Dodávka a montáž  podlahovej krytiny</t>
    </r>
    <r>
      <rPr>
        <sz val="10"/>
        <rFont val="Calibri"/>
        <family val="2"/>
        <charset val="238"/>
      </rPr>
      <t xml:space="preserve"> </t>
    </r>
  </si>
  <si>
    <t>Stavba : Výmena podlahovej krytiny -  Spojená škola Rožňava - aula, knižnica, zborovňa                                  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</si>
</sst>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3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52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  <xf numFmtId="0" fontId="16" fillId="0" borderId="0" xfId="0" applyFont="1"/>
  </cellXfs>
  <cellStyles count="33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a" xfId="0" builtinId="0"/>
    <cellStyle name="normálne_fakturuj99" xfId="29"/>
    <cellStyle name="normálne_KLs" xfId="1"/>
    <cellStyle name="normálne_KLv" xfId="8"/>
    <cellStyle name="TEXT" xfId="30"/>
    <cellStyle name="Text upozornění" xfId="31"/>
    <cellStyle name="TEXT1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showGridLines="0" tabSelected="1" workbookViewId="0">
      <selection activeCell="A5" sqref="A5"/>
    </sheetView>
  </sheetViews>
  <sheetFormatPr defaultColWidth="9.109375" defaultRowHeight="10.199999999999999"/>
  <cols>
    <col min="1" max="1" width="6.6640625" style="95" customWidth="1"/>
    <col min="2" max="2" width="3.6640625" style="96" customWidth="1"/>
    <col min="3" max="3" width="13" style="97" customWidth="1"/>
    <col min="4" max="4" width="35.6640625" style="98" customWidth="1"/>
    <col min="5" max="5" width="10.6640625" style="99" customWidth="1"/>
    <col min="6" max="6" width="5.33203125" style="100" customWidth="1"/>
    <col min="7" max="7" width="8.6640625" style="101" customWidth="1"/>
    <col min="8" max="9" width="9.6640625" style="101" hidden="1" customWidth="1"/>
    <col min="10" max="10" width="9.6640625" style="101" customWidth="1"/>
    <col min="11" max="11" width="7.44140625" style="102" hidden="1" customWidth="1"/>
    <col min="12" max="12" width="8.33203125" style="102" hidden="1" customWidth="1"/>
    <col min="13" max="13" width="9.109375" style="99" hidden="1" customWidth="1"/>
    <col min="14" max="14" width="7" style="99" hidden="1" customWidth="1"/>
    <col min="15" max="15" width="3.5546875" style="100" customWidth="1"/>
    <col min="16" max="16" width="12.6640625" style="100" hidden="1" customWidth="1"/>
    <col min="17" max="19" width="13.33203125" style="99" hidden="1" customWidth="1"/>
    <col min="20" max="20" width="10.5546875" style="103" hidden="1" customWidth="1"/>
    <col min="21" max="21" width="10.33203125" style="103" hidden="1" customWidth="1"/>
    <col min="22" max="22" width="5.6640625" style="103" hidden="1" customWidth="1"/>
    <col min="23" max="23" width="9.109375" style="104" hidden="1" customWidth="1"/>
    <col min="24" max="25" width="5.6640625" style="100" hidden="1" customWidth="1"/>
    <col min="26" max="26" width="7.5546875" style="100" hidden="1" customWidth="1"/>
    <col min="27" max="27" width="24.88671875" style="100" hidden="1" customWidth="1"/>
    <col min="28" max="28" width="4.33203125" style="100" hidden="1" customWidth="1"/>
    <col min="29" max="29" width="8.33203125" style="100" hidden="1" customWidth="1"/>
    <col min="30" max="30" width="8.6640625" style="100" hidden="1" customWidth="1"/>
    <col min="31" max="34" width="9.109375" style="100" hidden="1" customWidth="1"/>
    <col min="35" max="35" width="9.109375" style="86"/>
    <col min="36" max="37" width="0" style="86" hidden="1" customWidth="1"/>
    <col min="38" max="16384" width="9.109375" style="86"/>
  </cols>
  <sheetData>
    <row r="1" spans="1:37">
      <c r="A1" s="90" t="s">
        <v>113</v>
      </c>
      <c r="B1" s="86"/>
      <c r="C1" s="86"/>
      <c r="D1" s="86"/>
      <c r="E1" s="90" t="s">
        <v>114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4</v>
      </c>
      <c r="AA1" s="149" t="s">
        <v>5</v>
      </c>
      <c r="AB1" s="83" t="s">
        <v>6</v>
      </c>
      <c r="AC1" s="83" t="s">
        <v>7</v>
      </c>
      <c r="AD1" s="83" t="s">
        <v>8</v>
      </c>
      <c r="AE1" s="125" t="s">
        <v>9</v>
      </c>
      <c r="AF1" s="126" t="s">
        <v>10</v>
      </c>
      <c r="AG1" s="86"/>
      <c r="AH1" s="86"/>
    </row>
    <row r="2" spans="1:37">
      <c r="A2" s="90" t="s">
        <v>11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234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25">
        <v>4</v>
      </c>
      <c r="AF5" s="130">
        <v>123.4567</v>
      </c>
      <c r="AG5" s="86"/>
      <c r="AH5" s="86"/>
    </row>
    <row r="6" spans="1:37" ht="13.8">
      <c r="A6" s="90"/>
      <c r="B6" s="86"/>
      <c r="C6" s="86"/>
      <c r="D6" s="151" t="s">
        <v>233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23</v>
      </c>
      <c r="AF6" s="128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8">
      <c r="A8" s="86" t="s">
        <v>118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09" t="s">
        <v>34</v>
      </c>
      <c r="L9" s="110"/>
      <c r="M9" s="111" t="s">
        <v>35</v>
      </c>
      <c r="N9" s="110"/>
      <c r="O9" s="92" t="s">
        <v>3</v>
      </c>
      <c r="P9" s="112" t="s">
        <v>36</v>
      </c>
      <c r="Q9" s="115" t="s">
        <v>28</v>
      </c>
      <c r="R9" s="115" t="s">
        <v>28</v>
      </c>
      <c r="S9" s="112" t="s">
        <v>28</v>
      </c>
      <c r="T9" s="116" t="s">
        <v>37</v>
      </c>
      <c r="U9" s="117" t="s">
        <v>38</v>
      </c>
      <c r="V9" s="118" t="s">
        <v>39</v>
      </c>
      <c r="W9" s="92" t="s">
        <v>40</v>
      </c>
      <c r="X9" s="92" t="s">
        <v>41</v>
      </c>
      <c r="Y9" s="92" t="s">
        <v>42</v>
      </c>
      <c r="Z9" s="131" t="s">
        <v>43</v>
      </c>
      <c r="AA9" s="131" t="s">
        <v>44</v>
      </c>
      <c r="AB9" s="92" t="s">
        <v>39</v>
      </c>
      <c r="AC9" s="92" t="s">
        <v>45</v>
      </c>
      <c r="AD9" s="92" t="s">
        <v>46</v>
      </c>
      <c r="AE9" s="132" t="s">
        <v>47</v>
      </c>
      <c r="AF9" s="132" t="s">
        <v>48</v>
      </c>
      <c r="AG9" s="132" t="s">
        <v>28</v>
      </c>
      <c r="AH9" s="132" t="s">
        <v>49</v>
      </c>
      <c r="AJ9" s="86" t="s">
        <v>138</v>
      </c>
      <c r="AK9" s="86" t="s">
        <v>140</v>
      </c>
    </row>
    <row r="10" spans="1:37">
      <c r="A10" s="94" t="s">
        <v>50</v>
      </c>
      <c r="B10" s="94" t="s">
        <v>51</v>
      </c>
      <c r="C10" s="108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13" t="s">
        <v>30</v>
      </c>
      <c r="N10" s="94" t="s">
        <v>33</v>
      </c>
      <c r="O10" s="94" t="s">
        <v>58</v>
      </c>
      <c r="P10" s="114"/>
      <c r="Q10" s="119" t="s">
        <v>59</v>
      </c>
      <c r="R10" s="119" t="s">
        <v>60</v>
      </c>
      <c r="S10" s="114" t="s">
        <v>61</v>
      </c>
      <c r="T10" s="120" t="s">
        <v>62</v>
      </c>
      <c r="U10" s="121" t="s">
        <v>63</v>
      </c>
      <c r="V10" s="122" t="s">
        <v>64</v>
      </c>
      <c r="W10" s="123"/>
      <c r="X10" s="124"/>
      <c r="Y10" s="124"/>
      <c r="Z10" s="133" t="s">
        <v>65</v>
      </c>
      <c r="AA10" s="133" t="s">
        <v>50</v>
      </c>
      <c r="AB10" s="94" t="s">
        <v>66</v>
      </c>
      <c r="AC10" s="124"/>
      <c r="AD10" s="124"/>
      <c r="AE10" s="134"/>
      <c r="AF10" s="134"/>
      <c r="AG10" s="134"/>
      <c r="AH10" s="134"/>
      <c r="AJ10" s="86" t="s">
        <v>139</v>
      </c>
      <c r="AK10" s="86" t="s">
        <v>141</v>
      </c>
    </row>
    <row r="12" spans="1:37">
      <c r="B12" s="144" t="s">
        <v>142</v>
      </c>
    </row>
    <row r="13" spans="1:37">
      <c r="B13" s="97" t="s">
        <v>143</v>
      </c>
    </row>
    <row r="14" spans="1:37">
      <c r="A14" s="95">
        <v>1</v>
      </c>
      <c r="B14" s="96" t="s">
        <v>144</v>
      </c>
      <c r="C14" s="97" t="s">
        <v>145</v>
      </c>
      <c r="D14" s="98" t="s">
        <v>146</v>
      </c>
      <c r="E14" s="99">
        <v>340.4</v>
      </c>
      <c r="F14" s="100" t="s">
        <v>147</v>
      </c>
      <c r="H14" s="101">
        <f>ROUND(E14*G14,2)</f>
        <v>0</v>
      </c>
      <c r="J14" s="101">
        <f>ROUND(E14*G14,2)</f>
        <v>0</v>
      </c>
      <c r="K14" s="102">
        <v>0.12309</v>
      </c>
      <c r="L14" s="102">
        <f>E14*K14</f>
        <v>41.899836000000001</v>
      </c>
      <c r="N14" s="99">
        <f>E14*M14</f>
        <v>0</v>
      </c>
      <c r="O14" s="100">
        <v>20</v>
      </c>
      <c r="P14" s="100" t="s">
        <v>148</v>
      </c>
      <c r="V14" s="103" t="s">
        <v>104</v>
      </c>
      <c r="W14" s="104">
        <v>153.18</v>
      </c>
      <c r="X14" s="97" t="s">
        <v>149</v>
      </c>
      <c r="Y14" s="97" t="s">
        <v>145</v>
      </c>
      <c r="Z14" s="100" t="s">
        <v>150</v>
      </c>
      <c r="AB14" s="100">
        <v>7</v>
      </c>
      <c r="AJ14" s="86" t="s">
        <v>151</v>
      </c>
      <c r="AK14" s="86" t="s">
        <v>152</v>
      </c>
    </row>
    <row r="15" spans="1:37">
      <c r="A15" s="95">
        <v>2</v>
      </c>
      <c r="B15" s="96" t="s">
        <v>144</v>
      </c>
      <c r="C15" s="97" t="s">
        <v>153</v>
      </c>
      <c r="D15" s="98" t="s">
        <v>154</v>
      </c>
      <c r="E15" s="99">
        <v>340.4</v>
      </c>
      <c r="F15" s="100" t="s">
        <v>147</v>
      </c>
      <c r="H15" s="101">
        <f>ROUND(E15*G15,2)</f>
        <v>0</v>
      </c>
      <c r="J15" s="101">
        <f>ROUND(E15*G15,2)</f>
        <v>0</v>
      </c>
      <c r="K15" s="102">
        <v>4.5999999999999999E-3</v>
      </c>
      <c r="L15" s="102">
        <f>E15*K15</f>
        <v>1.5658399999999999</v>
      </c>
      <c r="N15" s="99">
        <f>E15*M15</f>
        <v>0</v>
      </c>
      <c r="O15" s="100">
        <v>20</v>
      </c>
      <c r="P15" s="100" t="s">
        <v>148</v>
      </c>
      <c r="V15" s="103" t="s">
        <v>104</v>
      </c>
      <c r="W15" s="104">
        <v>160.328</v>
      </c>
      <c r="X15" s="97" t="s">
        <v>155</v>
      </c>
      <c r="Y15" s="97" t="s">
        <v>153</v>
      </c>
      <c r="Z15" s="100" t="s">
        <v>150</v>
      </c>
      <c r="AB15" s="100">
        <v>1</v>
      </c>
      <c r="AJ15" s="86" t="s">
        <v>151</v>
      </c>
      <c r="AK15" s="86" t="s">
        <v>152</v>
      </c>
    </row>
    <row r="16" spans="1:37">
      <c r="D16" s="145" t="s">
        <v>156</v>
      </c>
      <c r="E16" s="146">
        <f>J16</f>
        <v>0</v>
      </c>
      <c r="H16" s="146">
        <f>SUM(H12:H15)</f>
        <v>0</v>
      </c>
      <c r="I16" s="146">
        <f>SUM(I12:I15)</f>
        <v>0</v>
      </c>
      <c r="J16" s="146">
        <f>SUM(J12:J15)</f>
        <v>0</v>
      </c>
      <c r="L16" s="147">
        <f>SUM(L12:L15)</f>
        <v>43.465676000000002</v>
      </c>
      <c r="N16" s="148">
        <f>SUM(N12:N15)</f>
        <v>0</v>
      </c>
      <c r="W16" s="104">
        <f>SUM(W12:W15)</f>
        <v>313.50800000000004</v>
      </c>
    </row>
    <row r="18" spans="1:37">
      <c r="B18" s="97" t="s">
        <v>157</v>
      </c>
    </row>
    <row r="19" spans="1:37" ht="20.399999999999999">
      <c r="A19" s="95">
        <v>3</v>
      </c>
      <c r="B19" s="96" t="s">
        <v>144</v>
      </c>
      <c r="C19" s="97" t="s">
        <v>158</v>
      </c>
      <c r="D19" s="98" t="s">
        <v>159</v>
      </c>
      <c r="E19" s="99">
        <v>340.4</v>
      </c>
      <c r="F19" s="100" t="s">
        <v>147</v>
      </c>
      <c r="H19" s="101">
        <f t="shared" ref="H19:H26" si="0">ROUND(E19*G19,2)</f>
        <v>0</v>
      </c>
      <c r="J19" s="101">
        <f t="shared" ref="J19:J26" si="1">ROUND(E19*G19,2)</f>
        <v>0</v>
      </c>
      <c r="K19" s="102">
        <v>2.0000000000000002E-5</v>
      </c>
      <c r="L19" s="102">
        <f t="shared" ref="L19:L26" si="2">E19*K19</f>
        <v>6.8079999999999998E-3</v>
      </c>
      <c r="N19" s="99">
        <f t="shared" ref="N19:N26" si="3">E19*M19</f>
        <v>0</v>
      </c>
      <c r="O19" s="100">
        <v>20</v>
      </c>
      <c r="P19" s="100" t="s">
        <v>148</v>
      </c>
      <c r="V19" s="103" t="s">
        <v>104</v>
      </c>
      <c r="W19" s="104">
        <v>96.332999999999998</v>
      </c>
      <c r="X19" s="97" t="s">
        <v>160</v>
      </c>
      <c r="Y19" s="97" t="s">
        <v>158</v>
      </c>
      <c r="Z19" s="100" t="s">
        <v>161</v>
      </c>
      <c r="AB19" s="100">
        <v>1</v>
      </c>
      <c r="AJ19" s="86" t="s">
        <v>151</v>
      </c>
      <c r="AK19" s="86" t="s">
        <v>152</v>
      </c>
    </row>
    <row r="20" spans="1:37">
      <c r="A20" s="95">
        <v>4</v>
      </c>
      <c r="B20" s="96" t="s">
        <v>162</v>
      </c>
      <c r="C20" s="97" t="s">
        <v>163</v>
      </c>
      <c r="D20" s="98" t="s">
        <v>164</v>
      </c>
      <c r="E20" s="99">
        <v>0.34</v>
      </c>
      <c r="F20" s="100" t="s">
        <v>165</v>
      </c>
      <c r="H20" s="101">
        <f t="shared" si="0"/>
        <v>0</v>
      </c>
      <c r="J20" s="101">
        <f t="shared" si="1"/>
        <v>0</v>
      </c>
      <c r="L20" s="102">
        <f t="shared" si="2"/>
        <v>0</v>
      </c>
      <c r="N20" s="99">
        <f t="shared" si="3"/>
        <v>0</v>
      </c>
      <c r="O20" s="100">
        <v>20</v>
      </c>
      <c r="P20" s="100" t="s">
        <v>148</v>
      </c>
      <c r="V20" s="103" t="s">
        <v>104</v>
      </c>
      <c r="W20" s="104">
        <v>0.438</v>
      </c>
      <c r="X20" s="97" t="s">
        <v>166</v>
      </c>
      <c r="Y20" s="97" t="s">
        <v>163</v>
      </c>
      <c r="Z20" s="100" t="s">
        <v>167</v>
      </c>
      <c r="AB20" s="100">
        <v>1</v>
      </c>
      <c r="AJ20" s="86" t="s">
        <v>151</v>
      </c>
      <c r="AK20" s="86" t="s">
        <v>152</v>
      </c>
    </row>
    <row r="21" spans="1:37">
      <c r="A21" s="95">
        <v>5</v>
      </c>
      <c r="B21" s="96" t="s">
        <v>162</v>
      </c>
      <c r="C21" s="97" t="s">
        <v>168</v>
      </c>
      <c r="D21" s="98" t="s">
        <v>169</v>
      </c>
      <c r="E21" s="99">
        <v>0.34</v>
      </c>
      <c r="F21" s="100" t="s">
        <v>165</v>
      </c>
      <c r="H21" s="101">
        <f t="shared" si="0"/>
        <v>0</v>
      </c>
      <c r="J21" s="101">
        <f t="shared" si="1"/>
        <v>0</v>
      </c>
      <c r="L21" s="102">
        <f t="shared" si="2"/>
        <v>0</v>
      </c>
      <c r="N21" s="99">
        <f t="shared" si="3"/>
        <v>0</v>
      </c>
      <c r="O21" s="100">
        <v>20</v>
      </c>
      <c r="P21" s="100" t="s">
        <v>148</v>
      </c>
      <c r="V21" s="103" t="s">
        <v>104</v>
      </c>
      <c r="W21" s="104">
        <v>0.184</v>
      </c>
      <c r="X21" s="97" t="s">
        <v>170</v>
      </c>
      <c r="Y21" s="97" t="s">
        <v>168</v>
      </c>
      <c r="Z21" s="100" t="s">
        <v>167</v>
      </c>
      <c r="AB21" s="100">
        <v>1</v>
      </c>
      <c r="AJ21" s="86" t="s">
        <v>151</v>
      </c>
      <c r="AK21" s="86" t="s">
        <v>152</v>
      </c>
    </row>
    <row r="22" spans="1:37">
      <c r="A22" s="95">
        <v>6</v>
      </c>
      <c r="B22" s="96" t="s">
        <v>162</v>
      </c>
      <c r="C22" s="97" t="s">
        <v>171</v>
      </c>
      <c r="D22" s="98" t="s">
        <v>172</v>
      </c>
      <c r="E22" s="99">
        <v>3.4</v>
      </c>
      <c r="F22" s="100" t="s">
        <v>165</v>
      </c>
      <c r="H22" s="101">
        <f t="shared" si="0"/>
        <v>0</v>
      </c>
      <c r="J22" s="101">
        <f t="shared" si="1"/>
        <v>0</v>
      </c>
      <c r="L22" s="102">
        <f t="shared" si="2"/>
        <v>0</v>
      </c>
      <c r="N22" s="99">
        <f t="shared" si="3"/>
        <v>0</v>
      </c>
      <c r="O22" s="100">
        <v>20</v>
      </c>
      <c r="P22" s="100" t="s">
        <v>148</v>
      </c>
      <c r="V22" s="103" t="s">
        <v>104</v>
      </c>
      <c r="X22" s="97" t="s">
        <v>173</v>
      </c>
      <c r="Y22" s="97" t="s">
        <v>171</v>
      </c>
      <c r="Z22" s="100" t="s">
        <v>167</v>
      </c>
      <c r="AB22" s="100">
        <v>1</v>
      </c>
      <c r="AJ22" s="86" t="s">
        <v>151</v>
      </c>
      <c r="AK22" s="86" t="s">
        <v>152</v>
      </c>
    </row>
    <row r="23" spans="1:37">
      <c r="A23" s="95">
        <v>7</v>
      </c>
      <c r="B23" s="96" t="s">
        <v>162</v>
      </c>
      <c r="C23" s="97" t="s">
        <v>174</v>
      </c>
      <c r="D23" s="98" t="s">
        <v>175</v>
      </c>
      <c r="E23" s="99">
        <v>0.34</v>
      </c>
      <c r="F23" s="100" t="s">
        <v>165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20</v>
      </c>
      <c r="P23" s="100" t="s">
        <v>148</v>
      </c>
      <c r="V23" s="103" t="s">
        <v>104</v>
      </c>
      <c r="W23" s="104">
        <v>0.38300000000000001</v>
      </c>
      <c r="X23" s="97" t="s">
        <v>176</v>
      </c>
      <c r="Y23" s="97" t="s">
        <v>174</v>
      </c>
      <c r="Z23" s="100" t="s">
        <v>167</v>
      </c>
      <c r="AB23" s="100">
        <v>1</v>
      </c>
      <c r="AJ23" s="86" t="s">
        <v>151</v>
      </c>
      <c r="AK23" s="86" t="s">
        <v>152</v>
      </c>
    </row>
    <row r="24" spans="1:37">
      <c r="A24" s="95">
        <v>8</v>
      </c>
      <c r="B24" s="96" t="s">
        <v>162</v>
      </c>
      <c r="C24" s="97" t="s">
        <v>177</v>
      </c>
      <c r="D24" s="98" t="s">
        <v>178</v>
      </c>
      <c r="E24" s="99">
        <v>3.4</v>
      </c>
      <c r="F24" s="100" t="s">
        <v>165</v>
      </c>
      <c r="H24" s="101">
        <f t="shared" si="0"/>
        <v>0</v>
      </c>
      <c r="J24" s="101">
        <f t="shared" si="1"/>
        <v>0</v>
      </c>
      <c r="L24" s="102">
        <f t="shared" si="2"/>
        <v>0</v>
      </c>
      <c r="N24" s="99">
        <f t="shared" si="3"/>
        <v>0</v>
      </c>
      <c r="O24" s="100">
        <v>20</v>
      </c>
      <c r="P24" s="100" t="s">
        <v>148</v>
      </c>
      <c r="V24" s="103" t="s">
        <v>104</v>
      </c>
      <c r="W24" s="104">
        <v>0.42799999999999999</v>
      </c>
      <c r="X24" s="97" t="s">
        <v>179</v>
      </c>
      <c r="Y24" s="97" t="s">
        <v>177</v>
      </c>
      <c r="Z24" s="100" t="s">
        <v>167</v>
      </c>
      <c r="AB24" s="100">
        <v>1</v>
      </c>
      <c r="AJ24" s="86" t="s">
        <v>151</v>
      </c>
      <c r="AK24" s="86" t="s">
        <v>152</v>
      </c>
    </row>
    <row r="25" spans="1:37" ht="20.399999999999999">
      <c r="A25" s="95">
        <v>9</v>
      </c>
      <c r="B25" s="96" t="s">
        <v>162</v>
      </c>
      <c r="C25" s="97" t="s">
        <v>180</v>
      </c>
      <c r="D25" s="98" t="s">
        <v>181</v>
      </c>
      <c r="E25" s="99">
        <v>0.34</v>
      </c>
      <c r="F25" s="100" t="s">
        <v>165</v>
      </c>
      <c r="H25" s="101">
        <f t="shared" si="0"/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20</v>
      </c>
      <c r="P25" s="100" t="s">
        <v>148</v>
      </c>
      <c r="V25" s="103" t="s">
        <v>104</v>
      </c>
      <c r="X25" s="97" t="s">
        <v>182</v>
      </c>
      <c r="Y25" s="97" t="s">
        <v>180</v>
      </c>
      <c r="Z25" s="100" t="s">
        <v>167</v>
      </c>
      <c r="AB25" s="100">
        <v>1</v>
      </c>
      <c r="AJ25" s="86" t="s">
        <v>151</v>
      </c>
      <c r="AK25" s="86" t="s">
        <v>152</v>
      </c>
    </row>
    <row r="26" spans="1:37">
      <c r="A26" s="95">
        <v>10</v>
      </c>
      <c r="B26" s="96" t="s">
        <v>144</v>
      </c>
      <c r="C26" s="97" t="s">
        <v>183</v>
      </c>
      <c r="D26" s="98" t="s">
        <v>184</v>
      </c>
      <c r="E26" s="99">
        <v>43.472000000000001</v>
      </c>
      <c r="F26" s="100" t="s">
        <v>165</v>
      </c>
      <c r="H26" s="101">
        <f t="shared" si="0"/>
        <v>0</v>
      </c>
      <c r="J26" s="101">
        <f t="shared" si="1"/>
        <v>0</v>
      </c>
      <c r="L26" s="102">
        <f t="shared" si="2"/>
        <v>0</v>
      </c>
      <c r="N26" s="99">
        <f t="shared" si="3"/>
        <v>0</v>
      </c>
      <c r="O26" s="100">
        <v>20</v>
      </c>
      <c r="P26" s="100" t="s">
        <v>148</v>
      </c>
      <c r="V26" s="103" t="s">
        <v>104</v>
      </c>
      <c r="W26" s="104">
        <v>35.256</v>
      </c>
      <c r="X26" s="97" t="s">
        <v>185</v>
      </c>
      <c r="Y26" s="97" t="s">
        <v>183</v>
      </c>
      <c r="Z26" s="100" t="s">
        <v>186</v>
      </c>
      <c r="AB26" s="100">
        <v>1</v>
      </c>
      <c r="AJ26" s="86" t="s">
        <v>151</v>
      </c>
      <c r="AK26" s="86" t="s">
        <v>152</v>
      </c>
    </row>
    <row r="27" spans="1:37">
      <c r="D27" s="145" t="s">
        <v>187</v>
      </c>
      <c r="E27" s="146">
        <f>J27</f>
        <v>0</v>
      </c>
      <c r="H27" s="146">
        <f>SUM(H18:H26)</f>
        <v>0</v>
      </c>
      <c r="I27" s="146">
        <f>SUM(I18:I26)</f>
        <v>0</v>
      </c>
      <c r="J27" s="146">
        <f>SUM(J18:J26)</f>
        <v>0</v>
      </c>
      <c r="L27" s="147">
        <f>SUM(L18:L26)</f>
        <v>6.8079999999999998E-3</v>
      </c>
      <c r="N27" s="148">
        <f>SUM(N18:N26)</f>
        <v>0</v>
      </c>
      <c r="W27" s="104">
        <f>SUM(W18:W26)</f>
        <v>133.02199999999999</v>
      </c>
    </row>
    <row r="29" spans="1:37">
      <c r="D29" s="145" t="s">
        <v>188</v>
      </c>
      <c r="E29" s="148">
        <f>J29</f>
        <v>0</v>
      </c>
      <c r="H29" s="146">
        <f>+H16+H27</f>
        <v>0</v>
      </c>
      <c r="I29" s="146">
        <f>+I16+I27</f>
        <v>0</v>
      </c>
      <c r="J29" s="146">
        <f>+J16+J27</f>
        <v>0</v>
      </c>
      <c r="L29" s="147">
        <f>+L16+L27</f>
        <v>43.472484000000001</v>
      </c>
      <c r="N29" s="148">
        <f>+N16+N27</f>
        <v>0</v>
      </c>
      <c r="W29" s="104">
        <f>+W16+W27</f>
        <v>446.53000000000003</v>
      </c>
    </row>
    <row r="31" spans="1:37">
      <c r="B31" s="144" t="s">
        <v>189</v>
      </c>
    </row>
    <row r="32" spans="1:37">
      <c r="B32" s="97" t="s">
        <v>190</v>
      </c>
    </row>
    <row r="33" spans="1:37">
      <c r="A33" s="95">
        <v>11</v>
      </c>
      <c r="B33" s="96" t="s">
        <v>191</v>
      </c>
      <c r="C33" s="97" t="s">
        <v>192</v>
      </c>
      <c r="D33" s="98" t="s">
        <v>193</v>
      </c>
      <c r="E33" s="99">
        <v>340.4</v>
      </c>
      <c r="F33" s="100" t="s">
        <v>194</v>
      </c>
      <c r="H33" s="101">
        <f>ROUND(E33*G33,2)</f>
        <v>0</v>
      </c>
      <c r="J33" s="101">
        <f t="shared" ref="J33:J42" si="4">ROUND(E33*G33,2)</f>
        <v>0</v>
      </c>
      <c r="K33" s="102">
        <v>2.0000000000000002E-5</v>
      </c>
      <c r="L33" s="102">
        <f t="shared" ref="L33:L42" si="5">E33*K33</f>
        <v>6.8079999999999998E-3</v>
      </c>
      <c r="N33" s="99">
        <f t="shared" ref="N33:N42" si="6">E33*M33</f>
        <v>0</v>
      </c>
      <c r="O33" s="100">
        <v>20</v>
      </c>
      <c r="P33" s="100" t="s">
        <v>148</v>
      </c>
      <c r="V33" s="103" t="s">
        <v>195</v>
      </c>
      <c r="W33" s="104">
        <v>19.062000000000001</v>
      </c>
      <c r="X33" s="97" t="s">
        <v>196</v>
      </c>
      <c r="Y33" s="97" t="s">
        <v>192</v>
      </c>
      <c r="Z33" s="100" t="s">
        <v>197</v>
      </c>
      <c r="AB33" s="100">
        <v>3</v>
      </c>
      <c r="AJ33" s="86" t="s">
        <v>198</v>
      </c>
      <c r="AK33" s="86" t="s">
        <v>152</v>
      </c>
    </row>
    <row r="34" spans="1:37">
      <c r="A34" s="95">
        <v>12</v>
      </c>
      <c r="B34" s="96" t="s">
        <v>199</v>
      </c>
      <c r="C34" s="97" t="s">
        <v>200</v>
      </c>
      <c r="D34" s="98" t="s">
        <v>201</v>
      </c>
      <c r="E34" s="99">
        <v>374.44</v>
      </c>
      <c r="F34" s="100" t="s">
        <v>194</v>
      </c>
      <c r="I34" s="101">
        <f>ROUND(E34*G34,2)</f>
        <v>0</v>
      </c>
      <c r="J34" s="101">
        <f t="shared" si="4"/>
        <v>0</v>
      </c>
      <c r="L34" s="102">
        <f t="shared" si="5"/>
        <v>0</v>
      </c>
      <c r="N34" s="99">
        <f t="shared" si="6"/>
        <v>0</v>
      </c>
      <c r="O34" s="100">
        <v>20</v>
      </c>
      <c r="P34" s="100" t="s">
        <v>148</v>
      </c>
      <c r="V34" s="103" t="s">
        <v>97</v>
      </c>
      <c r="X34" s="97" t="s">
        <v>200</v>
      </c>
      <c r="Y34" s="97" t="s">
        <v>200</v>
      </c>
      <c r="Z34" s="100" t="s">
        <v>202</v>
      </c>
      <c r="AA34" s="97" t="s">
        <v>203</v>
      </c>
      <c r="AB34" s="100">
        <v>2</v>
      </c>
      <c r="AJ34" s="86" t="s">
        <v>204</v>
      </c>
      <c r="AK34" s="86" t="s">
        <v>152</v>
      </c>
    </row>
    <row r="35" spans="1:37" ht="20.399999999999999">
      <c r="A35" s="95">
        <v>13</v>
      </c>
      <c r="B35" s="96" t="s">
        <v>191</v>
      </c>
      <c r="C35" s="97" t="s">
        <v>205</v>
      </c>
      <c r="D35" s="98" t="s">
        <v>206</v>
      </c>
      <c r="E35" s="99">
        <v>340.4</v>
      </c>
      <c r="F35" s="100" t="s">
        <v>147</v>
      </c>
      <c r="H35" s="101">
        <f>ROUND(E35*G35,2)</f>
        <v>0</v>
      </c>
      <c r="J35" s="101">
        <f t="shared" si="4"/>
        <v>0</v>
      </c>
      <c r="L35" s="102">
        <f t="shared" si="5"/>
        <v>0</v>
      </c>
      <c r="M35" s="99">
        <v>1E-3</v>
      </c>
      <c r="N35" s="99">
        <f t="shared" si="6"/>
        <v>0.34039999999999998</v>
      </c>
      <c r="O35" s="100">
        <v>20</v>
      </c>
      <c r="P35" s="100" t="s">
        <v>148</v>
      </c>
      <c r="V35" s="103" t="s">
        <v>195</v>
      </c>
      <c r="W35" s="104">
        <v>86.802000000000007</v>
      </c>
      <c r="X35" s="97" t="s">
        <v>207</v>
      </c>
      <c r="Y35" s="97" t="s">
        <v>205</v>
      </c>
      <c r="Z35" s="100" t="s">
        <v>197</v>
      </c>
      <c r="AB35" s="100">
        <v>1</v>
      </c>
      <c r="AJ35" s="86" t="s">
        <v>198</v>
      </c>
      <c r="AK35" s="86" t="s">
        <v>152</v>
      </c>
    </row>
    <row r="36" spans="1:37">
      <c r="A36" s="95">
        <v>14</v>
      </c>
      <c r="B36" s="96" t="s">
        <v>191</v>
      </c>
      <c r="C36" s="97" t="s">
        <v>208</v>
      </c>
      <c r="D36" s="98" t="s">
        <v>209</v>
      </c>
      <c r="E36" s="99">
        <v>340.4</v>
      </c>
      <c r="F36" s="100" t="s">
        <v>147</v>
      </c>
      <c r="H36" s="101">
        <f>ROUND(E36*G36,2)</f>
        <v>0</v>
      </c>
      <c r="J36" s="101">
        <f t="shared" si="4"/>
        <v>0</v>
      </c>
      <c r="K36" s="102">
        <v>3.6000000000000002E-4</v>
      </c>
      <c r="L36" s="102">
        <f t="shared" si="5"/>
        <v>0.122544</v>
      </c>
      <c r="N36" s="99">
        <f t="shared" si="6"/>
        <v>0</v>
      </c>
      <c r="O36" s="100">
        <v>20</v>
      </c>
      <c r="P36" s="100" t="s">
        <v>148</v>
      </c>
      <c r="V36" s="103" t="s">
        <v>195</v>
      </c>
      <c r="W36" s="104">
        <v>56.847000000000001</v>
      </c>
      <c r="X36" s="97" t="s">
        <v>210</v>
      </c>
      <c r="Y36" s="97" t="s">
        <v>208</v>
      </c>
      <c r="Z36" s="100" t="s">
        <v>197</v>
      </c>
      <c r="AB36" s="100">
        <v>1</v>
      </c>
      <c r="AJ36" s="86" t="s">
        <v>198</v>
      </c>
      <c r="AK36" s="86" t="s">
        <v>152</v>
      </c>
    </row>
    <row r="37" spans="1:37" ht="20.399999999999999">
      <c r="A37" s="95">
        <v>15</v>
      </c>
      <c r="B37" s="96" t="s">
        <v>199</v>
      </c>
      <c r="C37" s="97" t="s">
        <v>211</v>
      </c>
      <c r="D37" s="98" t="s">
        <v>212</v>
      </c>
      <c r="E37" s="99">
        <v>374.44</v>
      </c>
      <c r="F37" s="100" t="s">
        <v>147</v>
      </c>
      <c r="I37" s="101">
        <f>ROUND(E37*G37,2)</f>
        <v>0</v>
      </c>
      <c r="J37" s="101">
        <f t="shared" si="4"/>
        <v>0</v>
      </c>
      <c r="K37" s="102">
        <v>2.7000000000000001E-3</v>
      </c>
      <c r="L37" s="102">
        <f t="shared" si="5"/>
        <v>1.010988</v>
      </c>
      <c r="N37" s="99">
        <f t="shared" si="6"/>
        <v>0</v>
      </c>
      <c r="O37" s="100">
        <v>20</v>
      </c>
      <c r="P37" s="100" t="s">
        <v>148</v>
      </c>
      <c r="V37" s="103" t="s">
        <v>97</v>
      </c>
      <c r="X37" s="97" t="s">
        <v>211</v>
      </c>
      <c r="Y37" s="97" t="s">
        <v>211</v>
      </c>
      <c r="Z37" s="100" t="s">
        <v>213</v>
      </c>
      <c r="AA37" s="97" t="s">
        <v>148</v>
      </c>
      <c r="AB37" s="100">
        <v>2</v>
      </c>
      <c r="AJ37" s="86" t="s">
        <v>204</v>
      </c>
      <c r="AK37" s="86" t="s">
        <v>152</v>
      </c>
    </row>
    <row r="38" spans="1:37">
      <c r="A38" s="95">
        <v>16</v>
      </c>
      <c r="B38" s="96" t="s">
        <v>191</v>
      </c>
      <c r="C38" s="97" t="s">
        <v>214</v>
      </c>
      <c r="D38" s="98" t="s">
        <v>215</v>
      </c>
      <c r="E38" s="99">
        <v>340.4</v>
      </c>
      <c r="F38" s="100" t="s">
        <v>147</v>
      </c>
      <c r="H38" s="101">
        <f>ROUND(E38*G38,2)</f>
        <v>0</v>
      </c>
      <c r="J38" s="101">
        <f t="shared" si="4"/>
        <v>0</v>
      </c>
      <c r="L38" s="102">
        <f t="shared" si="5"/>
        <v>0</v>
      </c>
      <c r="N38" s="99">
        <f t="shared" si="6"/>
        <v>0</v>
      </c>
      <c r="O38" s="100">
        <v>20</v>
      </c>
      <c r="P38" s="100" t="s">
        <v>148</v>
      </c>
      <c r="V38" s="103" t="s">
        <v>195</v>
      </c>
      <c r="W38" s="104">
        <v>7.4889999999999999</v>
      </c>
      <c r="X38" s="97" t="s">
        <v>216</v>
      </c>
      <c r="Y38" s="97" t="s">
        <v>214</v>
      </c>
      <c r="Z38" s="100" t="s">
        <v>197</v>
      </c>
      <c r="AB38" s="100">
        <v>1</v>
      </c>
      <c r="AJ38" s="86" t="s">
        <v>198</v>
      </c>
      <c r="AK38" s="86" t="s">
        <v>152</v>
      </c>
    </row>
    <row r="39" spans="1:37">
      <c r="A39" s="95">
        <v>17</v>
      </c>
      <c r="B39" s="96" t="s">
        <v>199</v>
      </c>
      <c r="C39" s="97" t="s">
        <v>217</v>
      </c>
      <c r="D39" s="98" t="s">
        <v>218</v>
      </c>
      <c r="E39" s="99">
        <v>374.44</v>
      </c>
      <c r="F39" s="100" t="s">
        <v>147</v>
      </c>
      <c r="I39" s="101">
        <f>ROUND(E39*G39,2)</f>
        <v>0</v>
      </c>
      <c r="J39" s="101">
        <f t="shared" si="4"/>
        <v>0</v>
      </c>
      <c r="K39" s="102">
        <v>3.0000000000000001E-3</v>
      </c>
      <c r="L39" s="102">
        <f t="shared" si="5"/>
        <v>1.1233200000000001</v>
      </c>
      <c r="N39" s="99">
        <f t="shared" si="6"/>
        <v>0</v>
      </c>
      <c r="O39" s="100">
        <v>20</v>
      </c>
      <c r="P39" s="100" t="s">
        <v>148</v>
      </c>
      <c r="V39" s="103" t="s">
        <v>97</v>
      </c>
      <c r="X39" s="97" t="s">
        <v>219</v>
      </c>
      <c r="Y39" s="97" t="s">
        <v>217</v>
      </c>
      <c r="Z39" s="100" t="s">
        <v>213</v>
      </c>
      <c r="AA39" s="97" t="s">
        <v>148</v>
      </c>
      <c r="AB39" s="100">
        <v>8</v>
      </c>
      <c r="AJ39" s="86" t="s">
        <v>204</v>
      </c>
      <c r="AK39" s="86" t="s">
        <v>152</v>
      </c>
    </row>
    <row r="40" spans="1:37">
      <c r="A40" s="95">
        <v>18</v>
      </c>
      <c r="B40" s="96" t="s">
        <v>191</v>
      </c>
      <c r="C40" s="97" t="s">
        <v>220</v>
      </c>
      <c r="D40" s="98" t="s">
        <v>221</v>
      </c>
      <c r="E40" s="99">
        <v>340.4</v>
      </c>
      <c r="F40" s="100" t="s">
        <v>147</v>
      </c>
      <c r="H40" s="101">
        <f>ROUND(E40*G40,2)</f>
        <v>0</v>
      </c>
      <c r="J40" s="101">
        <f t="shared" si="4"/>
        <v>0</v>
      </c>
      <c r="L40" s="102">
        <f t="shared" si="5"/>
        <v>0</v>
      </c>
      <c r="N40" s="99">
        <f t="shared" si="6"/>
        <v>0</v>
      </c>
      <c r="O40" s="100">
        <v>20</v>
      </c>
      <c r="P40" s="100" t="s">
        <v>148</v>
      </c>
      <c r="V40" s="103" t="s">
        <v>195</v>
      </c>
      <c r="W40" s="104">
        <v>17.36</v>
      </c>
      <c r="X40" s="97" t="s">
        <v>222</v>
      </c>
      <c r="Y40" s="97" t="s">
        <v>220</v>
      </c>
      <c r="Z40" s="100" t="s">
        <v>197</v>
      </c>
      <c r="AB40" s="100">
        <v>3</v>
      </c>
      <c r="AJ40" s="86" t="s">
        <v>198</v>
      </c>
      <c r="AK40" s="86" t="s">
        <v>152</v>
      </c>
    </row>
    <row r="41" spans="1:37">
      <c r="A41" s="95">
        <v>19</v>
      </c>
      <c r="B41" s="96" t="s">
        <v>191</v>
      </c>
      <c r="C41" s="97" t="s">
        <v>223</v>
      </c>
      <c r="D41" s="98" t="s">
        <v>224</v>
      </c>
      <c r="E41" s="99">
        <v>2.2639999999999998</v>
      </c>
      <c r="F41" s="100" t="s">
        <v>165</v>
      </c>
      <c r="H41" s="101">
        <f>ROUND(E41*G41,2)</f>
        <v>0</v>
      </c>
      <c r="J41" s="101">
        <f t="shared" si="4"/>
        <v>0</v>
      </c>
      <c r="L41" s="102">
        <f t="shared" si="5"/>
        <v>0</v>
      </c>
      <c r="N41" s="99">
        <f t="shared" si="6"/>
        <v>0</v>
      </c>
      <c r="O41" s="100">
        <v>20</v>
      </c>
      <c r="P41" s="100" t="s">
        <v>148</v>
      </c>
      <c r="V41" s="103" t="s">
        <v>195</v>
      </c>
      <c r="W41" s="104">
        <v>2.7530000000000001</v>
      </c>
      <c r="X41" s="97" t="s">
        <v>225</v>
      </c>
      <c r="Y41" s="97" t="s">
        <v>223</v>
      </c>
      <c r="Z41" s="100" t="s">
        <v>226</v>
      </c>
      <c r="AB41" s="100">
        <v>1</v>
      </c>
      <c r="AJ41" s="86" t="s">
        <v>198</v>
      </c>
      <c r="AK41" s="86" t="s">
        <v>152</v>
      </c>
    </row>
    <row r="42" spans="1:37">
      <c r="A42" s="95">
        <v>20</v>
      </c>
      <c r="B42" s="96" t="s">
        <v>191</v>
      </c>
      <c r="C42" s="97" t="s">
        <v>227</v>
      </c>
      <c r="D42" s="98" t="s">
        <v>228</v>
      </c>
      <c r="E42" s="99">
        <v>2.2639999999999998</v>
      </c>
      <c r="F42" s="100" t="s">
        <v>165</v>
      </c>
      <c r="H42" s="101">
        <f>ROUND(E42*G42,2)</f>
        <v>0</v>
      </c>
      <c r="J42" s="101">
        <f t="shared" si="4"/>
        <v>0</v>
      </c>
      <c r="L42" s="102">
        <f t="shared" si="5"/>
        <v>0</v>
      </c>
      <c r="N42" s="99">
        <f t="shared" si="6"/>
        <v>0</v>
      </c>
      <c r="O42" s="100">
        <v>20</v>
      </c>
      <c r="P42" s="100" t="s">
        <v>148</v>
      </c>
      <c r="V42" s="103" t="s">
        <v>195</v>
      </c>
      <c r="X42" s="97" t="s">
        <v>229</v>
      </c>
      <c r="Y42" s="97" t="s">
        <v>227</v>
      </c>
      <c r="Z42" s="100" t="s">
        <v>226</v>
      </c>
      <c r="AB42" s="100">
        <v>1</v>
      </c>
      <c r="AJ42" s="86" t="s">
        <v>198</v>
      </c>
      <c r="AK42" s="86" t="s">
        <v>152</v>
      </c>
    </row>
    <row r="43" spans="1:37">
      <c r="D43" s="145" t="s">
        <v>230</v>
      </c>
      <c r="E43" s="146">
        <f>J43</f>
        <v>0</v>
      </c>
      <c r="H43" s="146">
        <f>SUM(H31:H42)</f>
        <v>0</v>
      </c>
      <c r="I43" s="146">
        <f>SUM(I31:I42)</f>
        <v>0</v>
      </c>
      <c r="J43" s="146">
        <f>SUM(J31:J42)</f>
        <v>0</v>
      </c>
      <c r="L43" s="147">
        <f>SUM(L31:L42)</f>
        <v>2.2636599999999998</v>
      </c>
      <c r="N43" s="148">
        <f>SUM(N31:N42)</f>
        <v>0.34039999999999998</v>
      </c>
      <c r="W43" s="104">
        <f>SUM(W31:W42)</f>
        <v>190.31299999999999</v>
      </c>
    </row>
    <row r="45" spans="1:37">
      <c r="D45" s="145" t="s">
        <v>231</v>
      </c>
      <c r="E45" s="146">
        <f>J45</f>
        <v>0</v>
      </c>
      <c r="H45" s="146">
        <f>+H43</f>
        <v>0</v>
      </c>
      <c r="I45" s="146">
        <f>+I43</f>
        <v>0</v>
      </c>
      <c r="J45" s="146">
        <f>+J43</f>
        <v>0</v>
      </c>
      <c r="L45" s="147">
        <f>+L43</f>
        <v>2.2636599999999998</v>
      </c>
      <c r="N45" s="148">
        <f>+N43</f>
        <v>0.34039999999999998</v>
      </c>
      <c r="W45" s="104">
        <f>+W43</f>
        <v>190.31299999999999</v>
      </c>
    </row>
    <row r="47" spans="1:37">
      <c r="D47" s="150" t="s">
        <v>232</v>
      </c>
      <c r="E47" s="146">
        <f>J47</f>
        <v>0</v>
      </c>
      <c r="H47" s="146">
        <f>+H29+H45</f>
        <v>0</v>
      </c>
      <c r="I47" s="146">
        <f>+I29+I45</f>
        <v>0</v>
      </c>
      <c r="J47" s="146">
        <f>+J29+J45</f>
        <v>0</v>
      </c>
      <c r="L47" s="147">
        <f>+L29+L45</f>
        <v>45.736144000000003</v>
      </c>
      <c r="N47" s="148">
        <f>+N29+N45</f>
        <v>0.34039999999999998</v>
      </c>
      <c r="W47" s="104">
        <f>+W29+W45</f>
        <v>636.84300000000007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/>
  </sheetViews>
  <sheetFormatPr defaultColWidth="9.109375" defaultRowHeight="10.199999999999999"/>
  <cols>
    <col min="1" max="1" width="42.33203125" style="86" customWidth="1"/>
    <col min="2" max="4" width="9.6640625" style="87" customWidth="1"/>
    <col min="5" max="5" width="9.6640625" style="88" customWidth="1"/>
    <col min="6" max="6" width="8.6640625" style="89" customWidth="1"/>
    <col min="7" max="7" width="9.109375" style="89"/>
    <col min="8" max="23" width="9.109375" style="86"/>
    <col min="24" max="25" width="5.6640625" style="86" customWidth="1"/>
    <col min="26" max="26" width="6.5546875" style="86" customWidth="1"/>
    <col min="27" max="27" width="24.33203125" style="86" customWidth="1"/>
    <col min="28" max="28" width="4.33203125" style="86" customWidth="1"/>
    <col min="29" max="29" width="8.33203125" style="86" customWidth="1"/>
    <col min="30" max="30" width="8.6640625" style="86" customWidth="1"/>
    <col min="31" max="16384" width="9.109375" style="86"/>
  </cols>
  <sheetData>
    <row r="1" spans="1:30">
      <c r="A1" s="90" t="s">
        <v>113</v>
      </c>
      <c r="C1" s="86"/>
      <c r="E1" s="90" t="s">
        <v>114</v>
      </c>
      <c r="F1" s="86"/>
      <c r="G1" s="86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1:30">
      <c r="A2" s="90" t="s">
        <v>11</v>
      </c>
      <c r="C2" s="86"/>
      <c r="E2" s="90" t="s">
        <v>115</v>
      </c>
      <c r="F2" s="86"/>
      <c r="G2" s="86"/>
      <c r="Z2" s="83" t="s">
        <v>12</v>
      </c>
      <c r="AA2" s="84" t="s">
        <v>67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116</v>
      </c>
      <c r="F3" s="86"/>
      <c r="G3" s="86"/>
      <c r="Z3" s="83" t="s">
        <v>16</v>
      </c>
      <c r="AA3" s="84" t="s">
        <v>68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69</v>
      </c>
      <c r="AB4" s="84" t="s">
        <v>14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22</v>
      </c>
      <c r="AA5" s="84" t="s">
        <v>68</v>
      </c>
      <c r="AB5" s="84" t="s">
        <v>14</v>
      </c>
      <c r="AC5" s="84" t="s">
        <v>18</v>
      </c>
      <c r="AD5" s="85" t="s">
        <v>19</v>
      </c>
    </row>
    <row r="6" spans="1:30">
      <c r="A6" s="90"/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8">
      <c r="A8" s="86" t="s">
        <v>118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70</v>
      </c>
      <c r="B9" s="92" t="s">
        <v>31</v>
      </c>
      <c r="C9" s="92" t="s">
        <v>32</v>
      </c>
      <c r="D9" s="92" t="s">
        <v>33</v>
      </c>
      <c r="E9" s="93" t="s">
        <v>71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143</v>
      </c>
      <c r="B12" s="87">
        <f>Prehlad!H16</f>
        <v>0</v>
      </c>
      <c r="C12" s="87">
        <f>Prehlad!I16</f>
        <v>0</v>
      </c>
      <c r="D12" s="87">
        <f>Prehlad!J16</f>
        <v>0</v>
      </c>
      <c r="E12" s="88">
        <f>Prehlad!L16</f>
        <v>43.465676000000002</v>
      </c>
      <c r="F12" s="89">
        <f>Prehlad!N16</f>
        <v>0</v>
      </c>
      <c r="G12" s="89">
        <f>Prehlad!W16</f>
        <v>313.50800000000004</v>
      </c>
    </row>
    <row r="13" spans="1:30">
      <c r="A13" s="86" t="s">
        <v>157</v>
      </c>
      <c r="B13" s="87">
        <f>Prehlad!H27</f>
        <v>0</v>
      </c>
      <c r="C13" s="87">
        <f>Prehlad!I27</f>
        <v>0</v>
      </c>
      <c r="D13" s="87">
        <f>Prehlad!J27</f>
        <v>0</v>
      </c>
      <c r="E13" s="88">
        <f>Prehlad!L27</f>
        <v>6.8079999999999998E-3</v>
      </c>
      <c r="F13" s="89">
        <f>Prehlad!N27</f>
        <v>0</v>
      </c>
      <c r="G13" s="89">
        <f>Prehlad!W27</f>
        <v>133.02199999999999</v>
      </c>
    </row>
    <row r="14" spans="1:30">
      <c r="A14" s="86" t="s">
        <v>188</v>
      </c>
      <c r="B14" s="87">
        <f>Prehlad!H29</f>
        <v>0</v>
      </c>
      <c r="C14" s="87">
        <f>Prehlad!I29</f>
        <v>0</v>
      </c>
      <c r="D14" s="87">
        <f>Prehlad!J29</f>
        <v>0</v>
      </c>
      <c r="E14" s="88">
        <f>Prehlad!L29</f>
        <v>43.472484000000001</v>
      </c>
      <c r="F14" s="89">
        <f>Prehlad!N29</f>
        <v>0</v>
      </c>
      <c r="G14" s="89">
        <f>Prehlad!W29</f>
        <v>446.53000000000003</v>
      </c>
    </row>
    <row r="16" spans="1:30">
      <c r="A16" s="86" t="s">
        <v>190</v>
      </c>
      <c r="B16" s="87">
        <f>Prehlad!H43</f>
        <v>0</v>
      </c>
      <c r="C16" s="87">
        <f>Prehlad!I43</f>
        <v>0</v>
      </c>
      <c r="D16" s="87">
        <f>Prehlad!J43</f>
        <v>0</v>
      </c>
      <c r="E16" s="88">
        <f>Prehlad!L43</f>
        <v>2.2636599999999998</v>
      </c>
      <c r="F16" s="89">
        <f>Prehlad!N43</f>
        <v>0.34039999999999998</v>
      </c>
      <c r="G16" s="89">
        <f>Prehlad!W43</f>
        <v>190.31299999999999</v>
      </c>
    </row>
    <row r="17" spans="1:7">
      <c r="A17" s="86" t="s">
        <v>231</v>
      </c>
      <c r="B17" s="87">
        <f>Prehlad!H45</f>
        <v>0</v>
      </c>
      <c r="C17" s="87">
        <f>Prehlad!I45</f>
        <v>0</v>
      </c>
      <c r="D17" s="87">
        <f>Prehlad!J45</f>
        <v>0</v>
      </c>
      <c r="E17" s="88">
        <f>Prehlad!L45</f>
        <v>2.2636599999999998</v>
      </c>
      <c r="F17" s="89">
        <f>Prehlad!N45</f>
        <v>0.34039999999999998</v>
      </c>
      <c r="G17" s="89">
        <f>Prehlad!W45</f>
        <v>190.31299999999999</v>
      </c>
    </row>
    <row r="20" spans="1:7">
      <c r="A20" s="86" t="s">
        <v>232</v>
      </c>
      <c r="B20" s="87">
        <f>Prehlad!H47</f>
        <v>0</v>
      </c>
      <c r="C20" s="87">
        <f>Prehlad!I47</f>
        <v>0</v>
      </c>
      <c r="D20" s="87">
        <f>Prehlad!J47</f>
        <v>0</v>
      </c>
      <c r="E20" s="88">
        <f>Prehlad!L47</f>
        <v>45.736144000000003</v>
      </c>
      <c r="F20" s="89">
        <f>Prehlad!N47</f>
        <v>0.34039999999999998</v>
      </c>
      <c r="G20" s="89">
        <f>Prehlad!W47</f>
        <v>636.84300000000007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0" workbookViewId="0"/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2" t="s">
        <v>119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4</v>
      </c>
      <c r="AA1" s="83" t="s">
        <v>5</v>
      </c>
      <c r="AB1" s="83" t="s">
        <v>6</v>
      </c>
      <c r="AC1" s="83" t="s">
        <v>7</v>
      </c>
      <c r="AD1" s="83" t="s">
        <v>8</v>
      </c>
    </row>
    <row r="2" spans="2:30" ht="18" customHeight="1">
      <c r="B2" s="4"/>
      <c r="C2" s="5" t="s">
        <v>117</v>
      </c>
      <c r="D2" s="5"/>
      <c r="E2" s="5"/>
      <c r="F2" s="5"/>
      <c r="G2" s="6" t="s">
        <v>72</v>
      </c>
      <c r="H2" s="5"/>
      <c r="I2" s="5"/>
      <c r="J2" s="66"/>
      <c r="Z2" s="83" t="s">
        <v>12</v>
      </c>
      <c r="AA2" s="84" t="s">
        <v>73</v>
      </c>
      <c r="AB2" s="84" t="s">
        <v>14</v>
      </c>
      <c r="AC2" s="84"/>
      <c r="AD2" s="85"/>
    </row>
    <row r="3" spans="2:30" ht="18" customHeight="1">
      <c r="B3" s="7"/>
      <c r="C3" s="8"/>
      <c r="D3" s="8"/>
      <c r="E3" s="8"/>
      <c r="F3" s="8"/>
      <c r="G3" s="9" t="s">
        <v>120</v>
      </c>
      <c r="H3" s="8"/>
      <c r="I3" s="8"/>
      <c r="J3" s="67"/>
      <c r="Z3" s="83" t="s">
        <v>16</v>
      </c>
      <c r="AA3" s="84" t="s">
        <v>74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75</v>
      </c>
      <c r="AB4" s="84" t="s">
        <v>14</v>
      </c>
      <c r="AC4" s="84"/>
      <c r="AD4" s="85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/>
      <c r="I5" s="15" t="s">
        <v>79</v>
      </c>
      <c r="J5" s="69" t="s">
        <v>121</v>
      </c>
      <c r="Z5" s="83" t="s">
        <v>22</v>
      </c>
      <c r="AA5" s="84" t="s">
        <v>74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1</v>
      </c>
      <c r="D6" s="5" t="s">
        <v>122</v>
      </c>
      <c r="E6" s="5"/>
      <c r="F6" s="5"/>
      <c r="G6" s="5" t="s">
        <v>80</v>
      </c>
      <c r="H6" s="5">
        <v>328758</v>
      </c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/>
      <c r="E10" s="8"/>
      <c r="F10" s="8"/>
      <c r="G10" s="8" t="s">
        <v>80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81</v>
      </c>
      <c r="H11" s="20"/>
      <c r="I11" s="20"/>
      <c r="J11" s="71"/>
    </row>
    <row r="12" spans="2:30" ht="18" customHeight="1">
      <c r="B12" s="21">
        <v>1</v>
      </c>
      <c r="C12" s="5" t="s">
        <v>123</v>
      </c>
      <c r="D12" s="5"/>
      <c r="E12" s="5"/>
      <c r="F12" s="22">
        <f>IF(B12&lt;&gt;0,ROUND($J$31/B12,0),0)</f>
        <v>0</v>
      </c>
      <c r="G12" s="6">
        <v>1</v>
      </c>
      <c r="H12" s="5" t="s">
        <v>126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124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125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31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5">
        <f>Prehlad!H29</f>
        <v>0</v>
      </c>
      <c r="E16" s="135">
        <f>Prehlad!I29</f>
        <v>0</v>
      </c>
      <c r="F16" s="136">
        <f>D16+E16</f>
        <v>0</v>
      </c>
      <c r="G16" s="33">
        <v>6</v>
      </c>
      <c r="H16" s="35" t="s">
        <v>127</v>
      </c>
      <c r="I16" s="75"/>
      <c r="J16" s="136">
        <v>0</v>
      </c>
    </row>
    <row r="17" spans="2:10" ht="18" customHeight="1">
      <c r="B17" s="36">
        <v>2</v>
      </c>
      <c r="C17" s="37" t="s">
        <v>90</v>
      </c>
      <c r="D17" s="137">
        <f>Prehlad!H45</f>
        <v>0</v>
      </c>
      <c r="E17" s="137">
        <f>Prehlad!I45</f>
        <v>0</v>
      </c>
      <c r="F17" s="136">
        <f>D17+E17</f>
        <v>0</v>
      </c>
      <c r="G17" s="36">
        <v>7</v>
      </c>
      <c r="H17" s="38" t="s">
        <v>128</v>
      </c>
      <c r="I17" s="8"/>
      <c r="J17" s="138">
        <v>0</v>
      </c>
    </row>
    <row r="18" spans="2:10" ht="18" customHeight="1">
      <c r="B18" s="36">
        <v>3</v>
      </c>
      <c r="C18" s="37" t="s">
        <v>91</v>
      </c>
      <c r="D18" s="137"/>
      <c r="E18" s="137"/>
      <c r="F18" s="136">
        <f>D18+E18</f>
        <v>0</v>
      </c>
      <c r="G18" s="36">
        <v>8</v>
      </c>
      <c r="H18" s="38" t="s">
        <v>129</v>
      </c>
      <c r="I18" s="8"/>
      <c r="J18" s="138">
        <v>0</v>
      </c>
    </row>
    <row r="19" spans="2:10" ht="18" customHeight="1">
      <c r="B19" s="36">
        <v>4</v>
      </c>
      <c r="C19" s="37" t="s">
        <v>92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93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94</v>
      </c>
      <c r="J20" s="142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130</v>
      </c>
      <c r="D22" s="45" t="s">
        <v>2</v>
      </c>
      <c r="E22" s="46">
        <v>0</v>
      </c>
      <c r="F22" s="136">
        <f>ROUND(((D16+E16+D17+E17+D18)*E22),2)</f>
        <v>0</v>
      </c>
      <c r="G22" s="36">
        <v>16</v>
      </c>
      <c r="H22" s="38" t="s">
        <v>99</v>
      </c>
      <c r="I22" s="77"/>
      <c r="J22" s="138">
        <v>0</v>
      </c>
    </row>
    <row r="23" spans="2:10" ht="18" customHeight="1">
      <c r="B23" s="36">
        <v>12</v>
      </c>
      <c r="C23" s="38" t="s">
        <v>131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133</v>
      </c>
      <c r="I23" s="77"/>
      <c r="J23" s="138">
        <v>0</v>
      </c>
    </row>
    <row r="24" spans="2:10" ht="18" customHeight="1">
      <c r="B24" s="36">
        <v>13</v>
      </c>
      <c r="C24" s="38" t="s">
        <v>132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134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2">
        <f>SUM(F22:F25)</f>
        <v>0</v>
      </c>
      <c r="G26" s="39">
        <v>20</v>
      </c>
      <c r="H26" s="49"/>
      <c r="I26" s="50" t="s">
        <v>101</v>
      </c>
      <c r="J26" s="142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106</v>
      </c>
      <c r="J28" s="136">
        <f>ROUND(F20,2)+J20+F26+J26</f>
        <v>0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135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136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137</v>
      </c>
      <c r="I32" s="79"/>
      <c r="J32" s="80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2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Maria Kardosova</cp:lastModifiedBy>
  <cp:lastPrinted>2016-04-18T11:45:00Z</cp:lastPrinted>
  <dcterms:created xsi:type="dcterms:W3CDTF">1999-04-06T07:39:00Z</dcterms:created>
  <dcterms:modified xsi:type="dcterms:W3CDTF">2021-11-02T11:46:42Z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