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 s="1"/>
  <c r="N59" i="5"/>
  <c r="F19" i="4"/>
  <c r="G18" i="4"/>
  <c r="W57" i="5"/>
  <c r="W59" i="5"/>
  <c r="G19" i="4"/>
  <c r="N57" i="5"/>
  <c r="F18" i="4"/>
  <c r="L57" i="5"/>
  <c r="E18" i="4" s="1"/>
  <c r="J56" i="5"/>
  <c r="H56" i="5"/>
  <c r="J55" i="5"/>
  <c r="H55" i="5"/>
  <c r="J54" i="5"/>
  <c r="I54" i="5"/>
  <c r="I57" i="5" s="1"/>
  <c r="J53" i="5"/>
  <c r="H53" i="5"/>
  <c r="J52" i="5"/>
  <c r="H52" i="5"/>
  <c r="J51" i="5"/>
  <c r="H51" i="5"/>
  <c r="J50" i="5"/>
  <c r="H50" i="5"/>
  <c r="H57" i="5" s="1"/>
  <c r="J49" i="5"/>
  <c r="J57" i="5" s="1"/>
  <c r="H49" i="5"/>
  <c r="F15" i="4"/>
  <c r="W43" i="5"/>
  <c r="G15" i="4"/>
  <c r="N43" i="5"/>
  <c r="J42" i="5"/>
  <c r="H42" i="5"/>
  <c r="J41" i="5"/>
  <c r="H41" i="5"/>
  <c r="L40" i="5"/>
  <c r="J40" i="5"/>
  <c r="H40" i="5"/>
  <c r="L39" i="5"/>
  <c r="J39" i="5"/>
  <c r="H39" i="5"/>
  <c r="L38" i="5"/>
  <c r="L43" i="5" s="1"/>
  <c r="E15" i="4" s="1"/>
  <c r="J38" i="5"/>
  <c r="I38" i="5"/>
  <c r="I43" i="5"/>
  <c r="C15" i="4"/>
  <c r="L37" i="5"/>
  <c r="J37" i="5"/>
  <c r="J43" i="5" s="1"/>
  <c r="H37" i="5"/>
  <c r="H43" i="5" s="1"/>
  <c r="B15" i="4" s="1"/>
  <c r="G14" i="4"/>
  <c r="W34" i="5"/>
  <c r="N34" i="5"/>
  <c r="F14" i="4" s="1"/>
  <c r="L33" i="5"/>
  <c r="J33" i="5"/>
  <c r="I33" i="5"/>
  <c r="I34" i="5" s="1"/>
  <c r="C14" i="4" s="1"/>
  <c r="L32" i="5"/>
  <c r="J32" i="5"/>
  <c r="H32" i="5"/>
  <c r="L31" i="5"/>
  <c r="J31" i="5"/>
  <c r="H31" i="5"/>
  <c r="L30" i="5"/>
  <c r="L34" i="5" s="1"/>
  <c r="E14" i="4" s="1"/>
  <c r="J30" i="5"/>
  <c r="H30" i="5"/>
  <c r="L29" i="5"/>
  <c r="J29" i="5"/>
  <c r="J34" i="5" s="1"/>
  <c r="H29" i="5"/>
  <c r="G13" i="4"/>
  <c r="C13" i="4"/>
  <c r="W26" i="5"/>
  <c r="N26" i="5"/>
  <c r="F13" i="4" s="1"/>
  <c r="I26" i="5"/>
  <c r="L25" i="5"/>
  <c r="L26" i="5"/>
  <c r="E13" i="4" s="1"/>
  <c r="J25" i="5"/>
  <c r="J26" i="5"/>
  <c r="H25" i="5"/>
  <c r="H26" i="5" s="1"/>
  <c r="B13" i="4" s="1"/>
  <c r="W22" i="5"/>
  <c r="W45" i="5" s="1"/>
  <c r="N22" i="5"/>
  <c r="F12" i="4"/>
  <c r="L22" i="5"/>
  <c r="L45" i="5" s="1"/>
  <c r="I22" i="5"/>
  <c r="I45" i="5" s="1"/>
  <c r="J21" i="5"/>
  <c r="H21" i="5"/>
  <c r="J20" i="5"/>
  <c r="H20" i="5"/>
  <c r="J19" i="5"/>
  <c r="H19" i="5"/>
  <c r="J18" i="5"/>
  <c r="H18" i="5"/>
  <c r="J17" i="5"/>
  <c r="H17" i="5"/>
  <c r="J16" i="5"/>
  <c r="H16" i="5"/>
  <c r="J15" i="5"/>
  <c r="J22" i="5" s="1"/>
  <c r="H15" i="5"/>
  <c r="J14" i="5"/>
  <c r="H14" i="5"/>
  <c r="H22" i="5"/>
  <c r="B12" i="4" s="1"/>
  <c r="F1" i="3"/>
  <c r="J13" i="3"/>
  <c r="J14" i="3"/>
  <c r="F17" i="3"/>
  <c r="F18" i="3"/>
  <c r="F19" i="3"/>
  <c r="J20" i="3"/>
  <c r="F26" i="3"/>
  <c r="J26" i="3"/>
  <c r="D8" i="5"/>
  <c r="B8" i="4"/>
  <c r="H34" i="5"/>
  <c r="B14" i="4" s="1"/>
  <c r="D13" i="4"/>
  <c r="E26" i="5"/>
  <c r="B18" i="4" l="1"/>
  <c r="H59" i="5"/>
  <c r="B19" i="4" s="1"/>
  <c r="D14" i="4"/>
  <c r="E34" i="5"/>
  <c r="G16" i="4"/>
  <c r="W61" i="5"/>
  <c r="G22" i="4" s="1"/>
  <c r="E43" i="5"/>
  <c r="D15" i="4"/>
  <c r="D12" i="4"/>
  <c r="E22" i="5"/>
  <c r="J45" i="5"/>
  <c r="I59" i="5"/>
  <c r="C19" i="4" s="1"/>
  <c r="C18" i="4"/>
  <c r="E16" i="4"/>
  <c r="E16" i="3"/>
  <c r="E20" i="3" s="1"/>
  <c r="C16" i="4"/>
  <c r="D18" i="4"/>
  <c r="J59" i="5"/>
  <c r="E57" i="5"/>
  <c r="N45" i="5"/>
  <c r="E12" i="4"/>
  <c r="G12" i="4"/>
  <c r="L59" i="5"/>
  <c r="E19" i="4" s="1"/>
  <c r="H45" i="5"/>
  <c r="C12" i="4"/>
  <c r="J61" i="5" l="1"/>
  <c r="E45" i="5"/>
  <c r="D16" i="4"/>
  <c r="I61" i="5"/>
  <c r="C22" i="4" s="1"/>
  <c r="N61" i="5"/>
  <c r="F22" i="4" s="1"/>
  <c r="F16" i="4"/>
  <c r="B16" i="4"/>
  <c r="D16" i="3"/>
  <c r="H61" i="5"/>
  <c r="B22" i="4" s="1"/>
  <c r="E59" i="5"/>
  <c r="D19" i="4"/>
  <c r="L61" i="5"/>
  <c r="E22" i="4" s="1"/>
  <c r="F16" i="3" l="1"/>
  <c r="F20" i="3" s="1"/>
  <c r="J28" i="3" s="1"/>
  <c r="D20" i="3"/>
  <c r="D22" i="4"/>
  <c r="E61" i="5"/>
  <c r="I29" i="3" l="1"/>
  <c r="J29" i="3" s="1"/>
  <c r="J31" i="3" s="1"/>
  <c r="F12" i="3" l="1"/>
  <c r="F14" i="3"/>
  <c r="J12" i="3"/>
  <c r="F13" i="3"/>
</calcChain>
</file>

<file path=xl/sharedStrings.xml><?xml version="1.0" encoding="utf-8"?>
<sst xmlns="http://schemas.openxmlformats.org/spreadsheetml/2006/main" count="496" uniqueCount="221">
  <si>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</si>
  <si>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</si>
  <si>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</si>
  <si>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</si>
  <si>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</si>
  <si>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</si>
  <si>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</si>
  <si>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</si>
  <si>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</si>
  <si>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</si>
  <si>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</si>
  <si>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</si>
  <si>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</si>
  <si>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</si>
  <si>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</si>
  <si>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</si>
  <si>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</si>
  <si>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</si>
  <si>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</si>
  <si>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</si>
  <si>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</si>
  <si>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</si>
  <si>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</si>
  <si>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</si>
  <si>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</si>
  <si>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</si>
  <si>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</si>
  <si>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</si>
  <si>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</si>
  <si>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</si>
  <si>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</si>
  <si>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</si>
  <si>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</si>
  <si>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</si>
  <si>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</si>
  <si>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</si>
  <si>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</si>
  <si>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</si>
  <si>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</si>
  <si>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</si>
  <si>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</si>
  <si>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</si>
  <si>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</si>
  <si>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</si>
  <si>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</si>
  <si>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</si>
  <si>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</si>
  <si>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</si>
  <si>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</si>
  <si>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</si>
  <si>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</si>
  <si>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</si>
  <si>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</si>
  <si>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</si>
  <si>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</si>
  <si>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</si>
  <si>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</si>
  <si>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</si>
  <si>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</si>
  <si>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</si>
  <si>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</si>
  <si>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</si>
  <si>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</si>
  <si>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</si>
  <si>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</si>
  <si>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</si>
  <si>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</si>
  <si>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</si>
  <si>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</si>
  <si>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</si>
  <si>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</si>
  <si>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</si>
  <si>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</si>
  <si>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</si>
  <si>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</si>
  <si>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</si>
  <si>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</si>
  <si>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</si>
  <si>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</si>
  <si>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</si>
  <si>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</si>
  <si>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</si>
  <si>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</si>
  <si>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</si>
  <si>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</si>
  <si>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</si>
  <si>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</si>
  <si>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</si>
  <si>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</si>
  <si>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</si>
  <si>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</si>
  <si>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</si>
  <si>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</si>
  <si>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</si>
  <si>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</si>
  <si>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</si>
  <si>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</si>
  <si>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</si>
  <si>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</si>
  <si>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</si>
  <si>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</si>
  <si>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</si>
  <si>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</si>
  <si>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</si>
  <si>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13.01.2020</t>
  </si>
  <si>
    <t>Objekt :5. Kyjevská ulica ( Šugár )</t>
  </si>
  <si>
    <t>JKSO :</t>
  </si>
  <si>
    <t>13.01.2020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</si>
  <si>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</si>
  <si>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</si>
  <si>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</si>
  <si>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</si>
  <si>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</si>
  <si>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</si>
  <si>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</si>
  <si>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</si>
  <si>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</si>
  <si>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</si>
  <si>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</si>
  <si>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</si>
  <si>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</si>
  <si>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</si>
  <si>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</si>
  <si>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</si>
  <si>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</si>
  <si>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</si>
  <si>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</si>
  <si>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001</t>
  </si>
  <si>
    <t xml:space="preserve">12230-1101   </t>
  </si>
  <si>
    <t xml:space="preserve">Odkopávky a prekopávky nezapaž. v horn. tr. 4 do 100 m3                                                                 </t>
  </si>
  <si>
    <t xml:space="preserve">m3      </t>
  </si>
  <si>
    <t xml:space="preserve">                    </t>
  </si>
  <si>
    <t>45.11.21</t>
  </si>
  <si>
    <t xml:space="preserve">12230-1109   </t>
  </si>
  <si>
    <t xml:space="preserve">Príplatok za lepivosť   horn. 4                                                                                         </t>
  </si>
  <si>
    <t>272</t>
  </si>
  <si>
    <t xml:space="preserve">13130-1101   </t>
  </si>
  <si>
    <t xml:space="preserve">Hĺbenie jám nezapaž. v horn. tr. 4 do 100 m3                                                                            </t>
  </si>
  <si>
    <t>45.11.24</t>
  </si>
  <si>
    <t xml:space="preserve">13130-1109   </t>
  </si>
  <si>
    <t xml:space="preserve">Príplatok za lepivosť horniny tr.4                                                                                      </t>
  </si>
  <si>
    <t xml:space="preserve">16220-1101   </t>
  </si>
  <si>
    <t xml:space="preserve">Vodorovné premiestnenie výkopu do 20 m horn. tr. 1-4                                                                    </t>
  </si>
  <si>
    <t xml:space="preserve">16260-1102   </t>
  </si>
  <si>
    <t xml:space="preserve">Vodorovné premiestnenie výkopu do 5000 m horn. tr. 1-4                                                                  </t>
  </si>
  <si>
    <t xml:space="preserve">16710-1101   </t>
  </si>
  <si>
    <t xml:space="preserve">Nakladanie výkopku do 100 m3 v horn. tr. 1-4                                                                            </t>
  </si>
  <si>
    <t xml:space="preserve">17120-1201   </t>
  </si>
  <si>
    <t xml:space="preserve">Uloženie sypaniny na skládku                                                                                            </t>
  </si>
  <si>
    <t xml:space="preserve">1 - ZEMNE PRÁCE  spolu: </t>
  </si>
  <si>
    <t>2 - ZÁKLADY</t>
  </si>
  <si>
    <t>011</t>
  </si>
  <si>
    <t xml:space="preserve">27531-3611   </t>
  </si>
  <si>
    <t xml:space="preserve">Základové pätky z betónu prostého tr. C16/20, vrátane debnenia                                                          </t>
  </si>
  <si>
    <t>45.25.32</t>
  </si>
  <si>
    <t xml:space="preserve">2 - ZÁKLADY  spolu: </t>
  </si>
  <si>
    <t>5 - KOMUNIKÁCIE</t>
  </si>
  <si>
    <t>221</t>
  </si>
  <si>
    <t xml:space="preserve">56421-1111   </t>
  </si>
  <si>
    <t xml:space="preserve">Podklad zo štrkopiesku hr. 4 cm                                                                                         </t>
  </si>
  <si>
    <t xml:space="preserve">m2      </t>
  </si>
  <si>
    <t>45.23.11</t>
  </si>
  <si>
    <t xml:space="preserve">56483-1111   </t>
  </si>
  <si>
    <t xml:space="preserve">Podklad zo štrkodrte fr. 8-16 hr. 10 cm                                                                                 </t>
  </si>
  <si>
    <t xml:space="preserve">56485-1111   </t>
  </si>
  <si>
    <t xml:space="preserve">Podklad zo štrkodrte fr. 16-32 hr. 15 cm                                                                                </t>
  </si>
  <si>
    <t xml:space="preserve">59621-1110   </t>
  </si>
  <si>
    <t xml:space="preserve">Kladenie zámkovej dlažby pre chodcov hr. 6 cm                                                                           </t>
  </si>
  <si>
    <t>45.23.12</t>
  </si>
  <si>
    <t>MAT</t>
  </si>
  <si>
    <t xml:space="preserve">592 450040   </t>
  </si>
  <si>
    <t xml:space="preserve">Dlažba zámková hr. 6 cm                                                                                                 </t>
  </si>
  <si>
    <t>26.61.11</t>
  </si>
  <si>
    <t xml:space="preserve">5 - KOMUNIKÁCIE  spolu: </t>
  </si>
  <si>
    <t>9 - OSTATNÉ KONŠTRUKCIE A PRÁCE</t>
  </si>
  <si>
    <t xml:space="preserve">91786-2111   </t>
  </si>
  <si>
    <t xml:space="preserve">Osadenie chodník. obrubníka betónového stojatého                                                                        </t>
  </si>
  <si>
    <t xml:space="preserve">m       </t>
  </si>
  <si>
    <t xml:space="preserve">592 174000   </t>
  </si>
  <si>
    <t xml:space="preserve">Obrubník chodníkový 1000/200/50                                                                                         </t>
  </si>
  <si>
    <t xml:space="preserve">kus     </t>
  </si>
  <si>
    <t xml:space="preserve">91810-1111   </t>
  </si>
  <si>
    <t xml:space="preserve">Lôžko pod obrubníky, krajníky, obruby z betónu tr. C12/15                                                               </t>
  </si>
  <si>
    <t xml:space="preserve">97913-1415   </t>
  </si>
  <si>
    <t xml:space="preserve">Poplatok za uloženie vykopanej zeminy                                                                                   </t>
  </si>
  <si>
    <t xml:space="preserve"> m3     </t>
  </si>
  <si>
    <t>45.11.11</t>
  </si>
  <si>
    <t xml:space="preserve">99801-1001   </t>
  </si>
  <si>
    <t xml:space="preserve">Presun hmôt  výšky do 6 m                                                                                               </t>
  </si>
  <si>
    <t xml:space="preserve">t       </t>
  </si>
  <si>
    <t>45.21.6*</t>
  </si>
  <si>
    <t xml:space="preserve">99801-1015   </t>
  </si>
  <si>
    <t xml:space="preserve">Prípl. za zväčšený presun do 1 km                                                                                       </t>
  </si>
  <si>
    <t xml:space="preserve">9 - OSTATNÉ KONŠTRUKCIE A PRÁCE  spolu: </t>
  </si>
  <si>
    <t xml:space="preserve">PRÁCE A DODÁVKY HSV  spolu: </t>
  </si>
  <si>
    <t>OSTATNÉ</t>
  </si>
  <si>
    <t>OST</t>
  </si>
  <si>
    <t xml:space="preserve">99999-9902   </t>
  </si>
  <si>
    <t xml:space="preserve">ks      </t>
  </si>
  <si>
    <t>U</t>
  </si>
  <si>
    <t xml:space="preserve">  .  .  </t>
  </si>
  <si>
    <t xml:space="preserve">99999-9903   </t>
  </si>
  <si>
    <t xml:space="preserve">Montáž + dodávka tabule na označenie zastávky                                                                           </t>
  </si>
  <si>
    <t xml:space="preserve">99999-9904   </t>
  </si>
  <si>
    <t xml:space="preserve">Montáž + dodávka vitríny                                                                                                </t>
  </si>
  <si>
    <t xml:space="preserve">99999-9905   </t>
  </si>
  <si>
    <t xml:space="preserve">Montáž + dodávka plagátovacej plochy 1,5x 1,22 m                                                                        </t>
  </si>
  <si>
    <t xml:space="preserve">99999-9906   </t>
  </si>
  <si>
    <t xml:space="preserve">Montáž  autobusovej zastávky                                                                                            </t>
  </si>
  <si>
    <t xml:space="preserve">642 9F0885   </t>
  </si>
  <si>
    <t xml:space="preserve">Autobusová zastávka - žiar.zinkovaná, zastrešenie polykarb., oplášt. bez. sklo, lavička, vrát. spoj. materiálu          </t>
  </si>
  <si>
    <t>29.13.12</t>
  </si>
  <si>
    <t xml:space="preserve">99999-9907   </t>
  </si>
  <si>
    <t xml:space="preserve">Montáž + dodávka smetného koša                                                                                          </t>
  </si>
  <si>
    <t xml:space="preserve">99999-9909   </t>
  </si>
  <si>
    <t xml:space="preserve">Doprava                                                                                                                 </t>
  </si>
  <si>
    <t xml:space="preserve">kpl     </t>
  </si>
  <si>
    <t xml:space="preserve">OSTATNÉ  spolu: </t>
  </si>
  <si>
    <t>Za rozpočet celkom</t>
  </si>
  <si>
    <t xml:space="preserve">Montáž + dodávka tabule na cestovný  poriadok                                                                              </t>
  </si>
  <si>
    <t>Stavba : Modernizácia a rekonštrukcia autobusových zastávok v Rožňave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</si>
</sst>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8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92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E7" sqref="E7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220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105</v>
      </c>
      <c r="D3" s="27"/>
      <c r="E3" s="27"/>
      <c r="F3" s="27"/>
      <c r="G3" s="28" t="s">
        <v>106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107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108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109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109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109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110</v>
      </c>
      <c r="D12" s="23"/>
      <c r="E12" s="23"/>
      <c r="F12" s="110">
        <f>IF(B12&lt;&gt;0,ROUND($J$31/B12,0),0)</f>
        <v>0</v>
      </c>
      <c r="G12" s="24">
        <v>1</v>
      </c>
      <c r="H12" s="23" t="s">
        <v>113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111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112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Prehlad!H45</f>
        <v>0</v>
      </c>
      <c r="E16" s="126">
        <f>Prehlad!I45</f>
        <v>0</v>
      </c>
      <c r="F16" s="127">
        <f>D16+E16</f>
        <v>0</v>
      </c>
      <c r="G16" s="52">
        <v>6</v>
      </c>
      <c r="H16" s="54" t="s">
        <v>114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/>
      <c r="E17" s="128"/>
      <c r="F17" s="127">
        <f>D17+E17</f>
        <v>0</v>
      </c>
      <c r="G17" s="55">
        <v>7</v>
      </c>
      <c r="H17" s="57" t="s">
        <v>115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116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117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/>
    </row>
    <row r="23" spans="2:10" ht="18" customHeight="1">
      <c r="B23" s="55">
        <v>12</v>
      </c>
      <c r="C23" s="57" t="s">
        <v>118</v>
      </c>
      <c r="D23" s="91"/>
      <c r="E23" s="62">
        <v>0</v>
      </c>
      <c r="F23" s="129">
        <v>0</v>
      </c>
      <c r="G23" s="55">
        <v>17</v>
      </c>
      <c r="H23" s="57" t="s">
        <v>120</v>
      </c>
      <c r="I23" s="61"/>
      <c r="J23" s="129"/>
    </row>
    <row r="24" spans="2:10" ht="18" customHeight="1">
      <c r="B24" s="55">
        <v>13</v>
      </c>
      <c r="C24" s="57" t="s">
        <v>119</v>
      </c>
      <c r="D24" s="91"/>
      <c r="E24" s="62">
        <v>0</v>
      </c>
      <c r="F24" s="129">
        <v>0</v>
      </c>
      <c r="G24" s="55">
        <v>18</v>
      </c>
      <c r="H24" s="57" t="s">
        <v>121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122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123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124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GridLines="0" workbookViewId="0">
      <pane ySplit="10" topLeftCell="A11" activePane="bottomLeft" state="frozen"/>
      <selection pane="bottomLeft" activeCell="A22" sqref="A22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220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105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126</v>
      </c>
      <c r="B12" s="6">
        <f>Prehlad!H22</f>
        <v>0</v>
      </c>
      <c r="C12" s="6">
        <f>Prehlad!I22</f>
        <v>0</v>
      </c>
      <c r="D12" s="6">
        <f>Prehlad!J22</f>
        <v>0</v>
      </c>
      <c r="E12" s="7">
        <f>Prehlad!L22</f>
        <v>0</v>
      </c>
      <c r="F12" s="5">
        <f>Prehlad!N22</f>
        <v>0</v>
      </c>
      <c r="G12" s="5">
        <f>Prehlad!W22</f>
        <v>24.144000000000002</v>
      </c>
    </row>
    <row r="13" spans="1:30">
      <c r="A13" s="1" t="s">
        <v>150</v>
      </c>
      <c r="B13" s="6">
        <f>Prehlad!H26</f>
        <v>0</v>
      </c>
      <c r="C13" s="6">
        <f>Prehlad!I26</f>
        <v>0</v>
      </c>
      <c r="D13" s="6">
        <f>Prehlad!J26</f>
        <v>0</v>
      </c>
      <c r="E13" s="7">
        <f>Prehlad!L26</f>
        <v>2.9031719999999996</v>
      </c>
      <c r="F13" s="5">
        <f>Prehlad!N26</f>
        <v>0</v>
      </c>
      <c r="G13" s="5">
        <f>Prehlad!W26</f>
        <v>0.54700000000000004</v>
      </c>
    </row>
    <row r="14" spans="1:30">
      <c r="A14" s="1" t="s">
        <v>156</v>
      </c>
      <c r="B14" s="6">
        <f>Prehlad!H34</f>
        <v>0</v>
      </c>
      <c r="C14" s="6">
        <f>Prehlad!I34</f>
        <v>0</v>
      </c>
      <c r="D14" s="6">
        <f>Prehlad!J34</f>
        <v>0</v>
      </c>
      <c r="E14" s="7">
        <f>Prehlad!L34</f>
        <v>16.2146425</v>
      </c>
      <c r="F14" s="5">
        <f>Prehlad!N34</f>
        <v>0</v>
      </c>
      <c r="G14" s="5">
        <f>Prehlad!W34</f>
        <v>15.189</v>
      </c>
    </row>
    <row r="15" spans="1:30">
      <c r="A15" s="1" t="s">
        <v>174</v>
      </c>
      <c r="B15" s="6">
        <f>Prehlad!H43</f>
        <v>0</v>
      </c>
      <c r="C15" s="6">
        <f>Prehlad!I43</f>
        <v>0</v>
      </c>
      <c r="D15" s="6">
        <f>Prehlad!J43</f>
        <v>0</v>
      </c>
      <c r="E15" s="7">
        <f>Prehlad!L43</f>
        <v>39.770433499999996</v>
      </c>
      <c r="F15" s="5">
        <f>Prehlad!N43</f>
        <v>0</v>
      </c>
      <c r="G15" s="5">
        <f>Prehlad!W43</f>
        <v>26.547000000000001</v>
      </c>
    </row>
    <row r="16" spans="1:30">
      <c r="A16" s="1" t="s">
        <v>194</v>
      </c>
      <c r="B16" s="6">
        <f>Prehlad!H45</f>
        <v>0</v>
      </c>
      <c r="C16" s="6">
        <f>Prehlad!I45</f>
        <v>0</v>
      </c>
      <c r="D16" s="6">
        <f>Prehlad!J45</f>
        <v>0</v>
      </c>
      <c r="E16" s="7">
        <f>Prehlad!L45</f>
        <v>58.888247999999997</v>
      </c>
      <c r="F16" s="5">
        <f>Prehlad!N45</f>
        <v>0</v>
      </c>
      <c r="G16" s="5">
        <f>Prehlad!W45</f>
        <v>66.427000000000007</v>
      </c>
    </row>
    <row r="18" spans="1:7">
      <c r="A18" s="1" t="s">
        <v>195</v>
      </c>
      <c r="B18" s="6">
        <f>Prehlad!H57</f>
        <v>0</v>
      </c>
      <c r="C18" s="6">
        <f>Prehlad!I57</f>
        <v>0</v>
      </c>
      <c r="D18" s="6">
        <f>Prehlad!J57</f>
        <v>0</v>
      </c>
      <c r="E18" s="7">
        <f>Prehlad!L57</f>
        <v>0</v>
      </c>
      <c r="F18" s="5">
        <f>Prehlad!N57</f>
        <v>0</v>
      </c>
      <c r="G18" s="5">
        <f>Prehlad!W57</f>
        <v>7</v>
      </c>
    </row>
    <row r="19" spans="1:7">
      <c r="A19" s="1" t="s">
        <v>217</v>
      </c>
      <c r="B19" s="6">
        <f>Prehlad!H59</f>
        <v>0</v>
      </c>
      <c r="C19" s="6">
        <f>Prehlad!I59</f>
        <v>0</v>
      </c>
      <c r="D19" s="6">
        <f>Prehlad!J59</f>
        <v>0</v>
      </c>
      <c r="E19" s="7">
        <f>Prehlad!L59</f>
        <v>0</v>
      </c>
      <c r="F19" s="5">
        <f>Prehlad!N59</f>
        <v>0</v>
      </c>
      <c r="G19" s="5">
        <f>Prehlad!W59</f>
        <v>7</v>
      </c>
    </row>
    <row r="22" spans="1:7">
      <c r="A22" s="1" t="s">
        <v>218</v>
      </c>
      <c r="B22" s="6">
        <f>Prehlad!H61</f>
        <v>0</v>
      </c>
      <c r="C22" s="6">
        <f>Prehlad!I61</f>
        <v>0</v>
      </c>
      <c r="D22" s="6">
        <f>Prehlad!J61</f>
        <v>0</v>
      </c>
      <c r="E22" s="7">
        <f>Prehlad!L61</f>
        <v>58.888247999999997</v>
      </c>
      <c r="F22" s="5">
        <f>Prehlad!N61</f>
        <v>0</v>
      </c>
      <c r="G22" s="5">
        <f>Prehlad!W61</f>
        <v>73.427000000000007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1"/>
  <sheetViews>
    <sheetView showGridLines="0" workbookViewId="0">
      <pane ySplit="10" topLeftCell="A31" activePane="bottomLeft" state="frozen"/>
      <selection pane="bottomLeft" activeCell="D35" sqref="D35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220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125</v>
      </c>
    </row>
    <row r="13" spans="1:34">
      <c r="B13" s="118" t="s">
        <v>126</v>
      </c>
    </row>
    <row r="14" spans="1:34" ht="25.5">
      <c r="A14" s="116">
        <v>1</v>
      </c>
      <c r="B14" s="117" t="s">
        <v>127</v>
      </c>
      <c r="C14" s="118" t="s">
        <v>128</v>
      </c>
      <c r="D14" s="125" t="s">
        <v>129</v>
      </c>
      <c r="E14" s="120">
        <v>19.25</v>
      </c>
      <c r="F14" s="119" t="s">
        <v>130</v>
      </c>
      <c r="H14" s="121">
        <f t="shared" ref="H14:H21" si="0">ROUND(E14*G14, 2)</f>
        <v>0</v>
      </c>
      <c r="J14" s="121">
        <f t="shared" ref="J14:J21" si="1">ROUND(E14*G14, 2)</f>
        <v>0</v>
      </c>
      <c r="O14" s="119">
        <v>20</v>
      </c>
      <c r="P14" s="119" t="s">
        <v>131</v>
      </c>
      <c r="T14" s="123" t="s">
        <v>2</v>
      </c>
      <c r="U14" s="123" t="s">
        <v>2</v>
      </c>
      <c r="V14" s="123" t="s">
        <v>49</v>
      </c>
      <c r="W14" s="124">
        <v>7.6619999999999999</v>
      </c>
      <c r="Z14" s="119" t="s">
        <v>132</v>
      </c>
      <c r="AA14" s="119">
        <v>102020003001</v>
      </c>
    </row>
    <row r="15" spans="1:34">
      <c r="A15" s="116">
        <v>2</v>
      </c>
      <c r="B15" s="117" t="s">
        <v>127</v>
      </c>
      <c r="C15" s="118" t="s">
        <v>133</v>
      </c>
      <c r="D15" s="125" t="s">
        <v>134</v>
      </c>
      <c r="E15" s="120">
        <v>19.25</v>
      </c>
      <c r="F15" s="119" t="s">
        <v>130</v>
      </c>
      <c r="H15" s="121">
        <f t="shared" si="0"/>
        <v>0</v>
      </c>
      <c r="J15" s="121">
        <f t="shared" si="1"/>
        <v>0</v>
      </c>
      <c r="O15" s="119">
        <v>20</v>
      </c>
      <c r="P15" s="119" t="s">
        <v>131</v>
      </c>
      <c r="T15" s="123" t="s">
        <v>2</v>
      </c>
      <c r="U15" s="123" t="s">
        <v>2</v>
      </c>
      <c r="V15" s="123" t="s">
        <v>49</v>
      </c>
      <c r="W15" s="124">
        <v>0.84699999999999998</v>
      </c>
      <c r="Z15" s="119" t="s">
        <v>132</v>
      </c>
      <c r="AA15" s="119">
        <v>102020003009</v>
      </c>
    </row>
    <row r="16" spans="1:34">
      <c r="A16" s="116">
        <v>3</v>
      </c>
      <c r="B16" s="117" t="s">
        <v>135</v>
      </c>
      <c r="C16" s="118" t="s">
        <v>136</v>
      </c>
      <c r="D16" s="125" t="s">
        <v>137</v>
      </c>
      <c r="E16" s="120">
        <v>1.2</v>
      </c>
      <c r="F16" s="119" t="s">
        <v>130</v>
      </c>
      <c r="H16" s="121">
        <f t="shared" si="0"/>
        <v>0</v>
      </c>
      <c r="J16" s="121">
        <f t="shared" si="1"/>
        <v>0</v>
      </c>
      <c r="O16" s="119">
        <v>20</v>
      </c>
      <c r="P16" s="119" t="s">
        <v>131</v>
      </c>
      <c r="T16" s="123" t="s">
        <v>2</v>
      </c>
      <c r="U16" s="123" t="s">
        <v>2</v>
      </c>
      <c r="V16" s="123" t="s">
        <v>49</v>
      </c>
      <c r="W16" s="124">
        <v>1.19</v>
      </c>
      <c r="Z16" s="119" t="s">
        <v>138</v>
      </c>
      <c r="AA16" s="119">
        <v>103010203001</v>
      </c>
    </row>
    <row r="17" spans="1:27">
      <c r="A17" s="116">
        <v>4</v>
      </c>
      <c r="B17" s="117" t="s">
        <v>135</v>
      </c>
      <c r="C17" s="118" t="s">
        <v>139</v>
      </c>
      <c r="D17" s="125" t="s">
        <v>140</v>
      </c>
      <c r="E17" s="120">
        <v>1.2</v>
      </c>
      <c r="F17" s="119" t="s">
        <v>130</v>
      </c>
      <c r="H17" s="121">
        <f t="shared" si="0"/>
        <v>0</v>
      </c>
      <c r="J17" s="121">
        <f t="shared" si="1"/>
        <v>0</v>
      </c>
      <c r="O17" s="119">
        <v>20</v>
      </c>
      <c r="P17" s="119" t="s">
        <v>131</v>
      </c>
      <c r="T17" s="123" t="s">
        <v>2</v>
      </c>
      <c r="U17" s="123" t="s">
        <v>2</v>
      </c>
      <c r="V17" s="123" t="s">
        <v>49</v>
      </c>
      <c r="W17" s="124">
        <v>0.11</v>
      </c>
      <c r="Z17" s="119" t="s">
        <v>138</v>
      </c>
      <c r="AA17" s="119">
        <v>103010203009</v>
      </c>
    </row>
    <row r="18" spans="1:27">
      <c r="A18" s="116">
        <v>5</v>
      </c>
      <c r="B18" s="117" t="s">
        <v>135</v>
      </c>
      <c r="C18" s="118" t="s">
        <v>141</v>
      </c>
      <c r="D18" s="125" t="s">
        <v>142</v>
      </c>
      <c r="E18" s="120">
        <v>20.45</v>
      </c>
      <c r="F18" s="119" t="s">
        <v>130</v>
      </c>
      <c r="H18" s="121">
        <f t="shared" si="0"/>
        <v>0</v>
      </c>
      <c r="J18" s="121">
        <f t="shared" si="1"/>
        <v>0</v>
      </c>
      <c r="O18" s="119">
        <v>20</v>
      </c>
      <c r="P18" s="119" t="s">
        <v>131</v>
      </c>
      <c r="T18" s="123" t="s">
        <v>2</v>
      </c>
      <c r="U18" s="123" t="s">
        <v>2</v>
      </c>
      <c r="V18" s="123" t="s">
        <v>49</v>
      </c>
      <c r="W18" s="124">
        <v>1.6559999999999999</v>
      </c>
      <c r="Z18" s="119" t="s">
        <v>132</v>
      </c>
      <c r="AA18" s="119">
        <v>106020101001</v>
      </c>
    </row>
    <row r="19" spans="1:27" ht="25.5">
      <c r="A19" s="116">
        <v>6</v>
      </c>
      <c r="B19" s="117" t="s">
        <v>135</v>
      </c>
      <c r="C19" s="118" t="s">
        <v>143</v>
      </c>
      <c r="D19" s="125" t="s">
        <v>144</v>
      </c>
      <c r="E19" s="120">
        <v>20.45</v>
      </c>
      <c r="F19" s="119" t="s">
        <v>130</v>
      </c>
      <c r="H19" s="121">
        <f t="shared" si="0"/>
        <v>0</v>
      </c>
      <c r="J19" s="121">
        <f t="shared" si="1"/>
        <v>0</v>
      </c>
      <c r="O19" s="119">
        <v>20</v>
      </c>
      <c r="P19" s="119" t="s">
        <v>131</v>
      </c>
      <c r="T19" s="123" t="s">
        <v>2</v>
      </c>
      <c r="U19" s="123" t="s">
        <v>2</v>
      </c>
      <c r="V19" s="123" t="s">
        <v>49</v>
      </c>
      <c r="W19" s="124">
        <v>0.22500000000000001</v>
      </c>
      <c r="Z19" s="119" t="s">
        <v>132</v>
      </c>
      <c r="AA19" s="119">
        <v>10602</v>
      </c>
    </row>
    <row r="20" spans="1:27">
      <c r="A20" s="116">
        <v>7</v>
      </c>
      <c r="B20" s="117" t="s">
        <v>135</v>
      </c>
      <c r="C20" s="118" t="s">
        <v>145</v>
      </c>
      <c r="D20" s="125" t="s">
        <v>146</v>
      </c>
      <c r="E20" s="120">
        <v>20.45</v>
      </c>
      <c r="F20" s="119" t="s">
        <v>130</v>
      </c>
      <c r="H20" s="121">
        <f t="shared" si="0"/>
        <v>0</v>
      </c>
      <c r="J20" s="121">
        <f t="shared" si="1"/>
        <v>0</v>
      </c>
      <c r="O20" s="119">
        <v>20</v>
      </c>
      <c r="P20" s="119" t="s">
        <v>131</v>
      </c>
      <c r="T20" s="123" t="s">
        <v>2</v>
      </c>
      <c r="U20" s="123" t="s">
        <v>2</v>
      </c>
      <c r="V20" s="123" t="s">
        <v>49</v>
      </c>
      <c r="W20" s="124">
        <v>12.27</v>
      </c>
      <c r="Z20" s="119" t="s">
        <v>132</v>
      </c>
      <c r="AA20" s="119">
        <v>106070007002</v>
      </c>
    </row>
    <row r="21" spans="1:27">
      <c r="A21" s="116">
        <v>8</v>
      </c>
      <c r="B21" s="117" t="s">
        <v>135</v>
      </c>
      <c r="C21" s="118" t="s">
        <v>147</v>
      </c>
      <c r="D21" s="125" t="s">
        <v>148</v>
      </c>
      <c r="E21" s="120">
        <v>20.45</v>
      </c>
      <c r="F21" s="119" t="s">
        <v>130</v>
      </c>
      <c r="H21" s="121">
        <f t="shared" si="0"/>
        <v>0</v>
      </c>
      <c r="J21" s="121">
        <f t="shared" si="1"/>
        <v>0</v>
      </c>
      <c r="O21" s="119">
        <v>20</v>
      </c>
      <c r="P21" s="119" t="s">
        <v>131</v>
      </c>
      <c r="T21" s="123" t="s">
        <v>2</v>
      </c>
      <c r="U21" s="123" t="s">
        <v>2</v>
      </c>
      <c r="V21" s="123" t="s">
        <v>49</v>
      </c>
      <c r="W21" s="124">
        <v>0.184</v>
      </c>
      <c r="Z21" s="119" t="s">
        <v>138</v>
      </c>
      <c r="AA21" s="119">
        <v>104010007001</v>
      </c>
    </row>
    <row r="22" spans="1:27">
      <c r="D22" s="136" t="s">
        <v>149</v>
      </c>
      <c r="E22" s="137">
        <f>J22</f>
        <v>0</v>
      </c>
      <c r="H22" s="137">
        <f>SUM(H12:H21)</f>
        <v>0</v>
      </c>
      <c r="I22" s="137">
        <f>SUM(I12:I21)</f>
        <v>0</v>
      </c>
      <c r="J22" s="137">
        <f>SUM(J12:J21)</f>
        <v>0</v>
      </c>
      <c r="L22" s="138">
        <f>SUM(L12:L21)</f>
        <v>0</v>
      </c>
      <c r="N22" s="139">
        <f>SUM(N12:N21)</f>
        <v>0</v>
      </c>
      <c r="W22" s="124">
        <f>SUM(W12:W21)</f>
        <v>24.144000000000002</v>
      </c>
    </row>
    <row r="24" spans="1:27">
      <c r="B24" s="118" t="s">
        <v>150</v>
      </c>
    </row>
    <row r="25" spans="1:27" ht="25.5">
      <c r="A25" s="116">
        <v>9</v>
      </c>
      <c r="B25" s="117" t="s">
        <v>151</v>
      </c>
      <c r="C25" s="118" t="s">
        <v>152</v>
      </c>
      <c r="D25" s="125" t="s">
        <v>153</v>
      </c>
      <c r="E25" s="120">
        <v>1.2</v>
      </c>
      <c r="F25" s="119" t="s">
        <v>130</v>
      </c>
      <c r="H25" s="121">
        <f>ROUND(E25*G25, 2)</f>
        <v>0</v>
      </c>
      <c r="J25" s="121">
        <f>ROUND(E25*G25, 2)</f>
        <v>0</v>
      </c>
      <c r="K25" s="122">
        <v>2.4193099999999998</v>
      </c>
      <c r="L25" s="122">
        <f>E25*K25</f>
        <v>2.9031719999999996</v>
      </c>
      <c r="O25" s="119">
        <v>20</v>
      </c>
      <c r="P25" s="119" t="s">
        <v>131</v>
      </c>
      <c r="T25" s="123" t="s">
        <v>2</v>
      </c>
      <c r="U25" s="123" t="s">
        <v>2</v>
      </c>
      <c r="V25" s="123" t="s">
        <v>49</v>
      </c>
      <c r="W25" s="124">
        <v>0.54700000000000004</v>
      </c>
      <c r="Z25" s="119" t="s">
        <v>154</v>
      </c>
      <c r="AA25" s="119">
        <v>1101020104001</v>
      </c>
    </row>
    <row r="26" spans="1:27">
      <c r="D26" s="136" t="s">
        <v>155</v>
      </c>
      <c r="E26" s="137">
        <f>J26</f>
        <v>0</v>
      </c>
      <c r="H26" s="137">
        <f>SUM(H24:H25)</f>
        <v>0</v>
      </c>
      <c r="I26" s="137">
        <f>SUM(I24:I25)</f>
        <v>0</v>
      </c>
      <c r="J26" s="137">
        <f>SUM(J24:J25)</f>
        <v>0</v>
      </c>
      <c r="L26" s="138">
        <f>SUM(L24:L25)</f>
        <v>2.9031719999999996</v>
      </c>
      <c r="N26" s="139">
        <f>SUM(N24:N25)</f>
        <v>0</v>
      </c>
      <c r="W26" s="124">
        <f>SUM(W24:W25)</f>
        <v>0.54700000000000004</v>
      </c>
    </row>
    <row r="28" spans="1:27">
      <c r="B28" s="118" t="s">
        <v>156</v>
      </c>
    </row>
    <row r="29" spans="1:27">
      <c r="A29" s="116">
        <v>10</v>
      </c>
      <c r="B29" s="117" t="s">
        <v>157</v>
      </c>
      <c r="C29" s="118" t="s">
        <v>158</v>
      </c>
      <c r="D29" s="125" t="s">
        <v>159</v>
      </c>
      <c r="E29" s="120">
        <v>19.25</v>
      </c>
      <c r="F29" s="119" t="s">
        <v>160</v>
      </c>
      <c r="H29" s="121">
        <f>ROUND(E29*G29, 2)</f>
        <v>0</v>
      </c>
      <c r="J29" s="121">
        <f>ROUND(E29*G29, 2)</f>
        <v>0</v>
      </c>
      <c r="K29" s="122">
        <v>0.1012</v>
      </c>
      <c r="L29" s="122">
        <f>E29*K29</f>
        <v>1.9480999999999999</v>
      </c>
      <c r="O29" s="119">
        <v>20</v>
      </c>
      <c r="P29" s="119" t="s">
        <v>131</v>
      </c>
      <c r="T29" s="123" t="s">
        <v>2</v>
      </c>
      <c r="U29" s="123" t="s">
        <v>2</v>
      </c>
      <c r="V29" s="123" t="s">
        <v>49</v>
      </c>
      <c r="W29" s="124">
        <v>0.42399999999999999</v>
      </c>
      <c r="Z29" s="119" t="s">
        <v>161</v>
      </c>
      <c r="AA29" s="119">
        <v>2201010200102</v>
      </c>
    </row>
    <row r="30" spans="1:27">
      <c r="A30" s="116">
        <v>11</v>
      </c>
      <c r="B30" s="117" t="s">
        <v>157</v>
      </c>
      <c r="C30" s="118" t="s">
        <v>162</v>
      </c>
      <c r="D30" s="125" t="s">
        <v>163</v>
      </c>
      <c r="E30" s="120">
        <v>19.25</v>
      </c>
      <c r="F30" s="119" t="s">
        <v>160</v>
      </c>
      <c r="H30" s="121">
        <f>ROUND(E30*G30, 2)</f>
        <v>0</v>
      </c>
      <c r="J30" s="121">
        <f>ROUND(E30*G30, 2)</f>
        <v>0</v>
      </c>
      <c r="K30" s="122">
        <v>0.18906999999999999</v>
      </c>
      <c r="L30" s="122">
        <f>E30*K30</f>
        <v>3.6395974999999998</v>
      </c>
      <c r="O30" s="119">
        <v>20</v>
      </c>
      <c r="P30" s="119" t="s">
        <v>131</v>
      </c>
      <c r="T30" s="123" t="s">
        <v>2</v>
      </c>
      <c r="U30" s="123" t="s">
        <v>2</v>
      </c>
      <c r="V30" s="123" t="s">
        <v>49</v>
      </c>
      <c r="W30" s="124">
        <v>0.42399999999999999</v>
      </c>
      <c r="Z30" s="119" t="s">
        <v>161</v>
      </c>
      <c r="AA30" s="119">
        <v>2201010400008</v>
      </c>
    </row>
    <row r="31" spans="1:27">
      <c r="A31" s="116">
        <v>12</v>
      </c>
      <c r="B31" s="117" t="s">
        <v>157</v>
      </c>
      <c r="C31" s="118" t="s">
        <v>164</v>
      </c>
      <c r="D31" s="125" t="s">
        <v>165</v>
      </c>
      <c r="E31" s="120">
        <v>19.25</v>
      </c>
      <c r="F31" s="119" t="s">
        <v>160</v>
      </c>
      <c r="H31" s="121">
        <f>ROUND(E31*G31, 2)</f>
        <v>0</v>
      </c>
      <c r="J31" s="121">
        <f>ROUND(E31*G31, 2)</f>
        <v>0</v>
      </c>
      <c r="K31" s="122">
        <v>0.27994000000000002</v>
      </c>
      <c r="L31" s="122">
        <f>E31*K31</f>
        <v>5.3888450000000008</v>
      </c>
      <c r="O31" s="119">
        <v>20</v>
      </c>
      <c r="P31" s="119" t="s">
        <v>131</v>
      </c>
      <c r="T31" s="123" t="s">
        <v>2</v>
      </c>
      <c r="U31" s="123" t="s">
        <v>2</v>
      </c>
      <c r="V31" s="123" t="s">
        <v>49</v>
      </c>
      <c r="W31" s="124">
        <v>0.48099999999999998</v>
      </c>
      <c r="Z31" s="119" t="s">
        <v>161</v>
      </c>
      <c r="AA31" s="119">
        <v>2201010400014</v>
      </c>
    </row>
    <row r="32" spans="1:27">
      <c r="A32" s="116">
        <v>13</v>
      </c>
      <c r="B32" s="117" t="s">
        <v>157</v>
      </c>
      <c r="C32" s="118" t="s">
        <v>166</v>
      </c>
      <c r="D32" s="125" t="s">
        <v>167</v>
      </c>
      <c r="E32" s="120">
        <v>19.25</v>
      </c>
      <c r="F32" s="119" t="s">
        <v>160</v>
      </c>
      <c r="H32" s="121">
        <f>ROUND(E32*G32, 2)</f>
        <v>0</v>
      </c>
      <c r="J32" s="121">
        <f>ROUND(E32*G32, 2)</f>
        <v>0</v>
      </c>
      <c r="K32" s="122">
        <v>8.4199999999999997E-2</v>
      </c>
      <c r="L32" s="122">
        <f>E32*K32</f>
        <v>1.6208499999999999</v>
      </c>
      <c r="O32" s="119">
        <v>20</v>
      </c>
      <c r="P32" s="119" t="s">
        <v>131</v>
      </c>
      <c r="T32" s="123" t="s">
        <v>2</v>
      </c>
      <c r="U32" s="123" t="s">
        <v>2</v>
      </c>
      <c r="V32" s="123" t="s">
        <v>49</v>
      </c>
      <c r="W32" s="124">
        <v>13.86</v>
      </c>
      <c r="Z32" s="119" t="s">
        <v>168</v>
      </c>
      <c r="AA32" s="119" t="s">
        <v>131</v>
      </c>
    </row>
    <row r="33" spans="1:27">
      <c r="A33" s="116">
        <v>14</v>
      </c>
      <c r="B33" s="117" t="s">
        <v>169</v>
      </c>
      <c r="C33" s="118" t="s">
        <v>170</v>
      </c>
      <c r="D33" s="125" t="s">
        <v>171</v>
      </c>
      <c r="E33" s="120">
        <v>19.5</v>
      </c>
      <c r="F33" s="119" t="s">
        <v>160</v>
      </c>
      <c r="I33" s="121">
        <f>ROUND(E33*G33, 2)</f>
        <v>0</v>
      </c>
      <c r="J33" s="121">
        <f>ROUND(E33*G33, 2)</f>
        <v>0</v>
      </c>
      <c r="K33" s="122">
        <v>0.1855</v>
      </c>
      <c r="L33" s="122">
        <f>E33*K33</f>
        <v>3.6172499999999999</v>
      </c>
      <c r="O33" s="119">
        <v>20</v>
      </c>
      <c r="P33" s="119" t="s">
        <v>131</v>
      </c>
      <c r="T33" s="123" t="s">
        <v>2</v>
      </c>
      <c r="U33" s="123" t="s">
        <v>2</v>
      </c>
      <c r="V33" s="123" t="s">
        <v>49</v>
      </c>
      <c r="Z33" s="119" t="s">
        <v>172</v>
      </c>
      <c r="AA33" s="119" t="s">
        <v>131</v>
      </c>
    </row>
    <row r="34" spans="1:27">
      <c r="D34" s="136" t="s">
        <v>173</v>
      </c>
      <c r="E34" s="137">
        <f>J34</f>
        <v>0</v>
      </c>
      <c r="H34" s="137">
        <f>SUM(H28:H33)</f>
        <v>0</v>
      </c>
      <c r="I34" s="137">
        <f>SUM(I28:I33)</f>
        <v>0</v>
      </c>
      <c r="J34" s="137">
        <f>SUM(J28:J33)</f>
        <v>0</v>
      </c>
      <c r="L34" s="138">
        <f>SUM(L28:L33)</f>
        <v>16.2146425</v>
      </c>
      <c r="N34" s="139">
        <f>SUM(N28:N33)</f>
        <v>0</v>
      </c>
      <c r="W34" s="124">
        <f>SUM(W28:W33)</f>
        <v>15.189</v>
      </c>
    </row>
    <row r="36" spans="1:27">
      <c r="B36" s="118" t="s">
        <v>174</v>
      </c>
    </row>
    <row r="37" spans="1:27">
      <c r="A37" s="116">
        <v>15</v>
      </c>
      <c r="B37" s="117" t="s">
        <v>157</v>
      </c>
      <c r="C37" s="118" t="s">
        <v>175</v>
      </c>
      <c r="D37" s="125" t="s">
        <v>176</v>
      </c>
      <c r="E37" s="120">
        <v>18</v>
      </c>
      <c r="F37" s="119" t="s">
        <v>177</v>
      </c>
      <c r="H37" s="121">
        <f>ROUND(E37*G37, 2)</f>
        <v>0</v>
      </c>
      <c r="J37" s="121">
        <f t="shared" ref="J37:J42" si="2">ROUND(E37*G37, 2)</f>
        <v>0</v>
      </c>
      <c r="K37" s="122">
        <v>0.13553000000000001</v>
      </c>
      <c r="L37" s="122">
        <f>E37*K37</f>
        <v>2.43954</v>
      </c>
      <c r="O37" s="119">
        <v>20</v>
      </c>
      <c r="P37" s="119" t="s">
        <v>131</v>
      </c>
      <c r="T37" s="123" t="s">
        <v>2</v>
      </c>
      <c r="U37" s="123" t="s">
        <v>2</v>
      </c>
      <c r="V37" s="123" t="s">
        <v>49</v>
      </c>
      <c r="W37" s="124">
        <v>3.8879999999999999</v>
      </c>
      <c r="Z37" s="119" t="s">
        <v>168</v>
      </c>
      <c r="AA37" s="119">
        <v>2225098101002</v>
      </c>
    </row>
    <row r="38" spans="1:27">
      <c r="A38" s="116">
        <v>16</v>
      </c>
      <c r="B38" s="117" t="s">
        <v>169</v>
      </c>
      <c r="C38" s="118" t="s">
        <v>178</v>
      </c>
      <c r="D38" s="125" t="s">
        <v>179</v>
      </c>
      <c r="E38" s="120">
        <v>18.2</v>
      </c>
      <c r="F38" s="119" t="s">
        <v>180</v>
      </c>
      <c r="I38" s="121">
        <f>ROUND(E38*G38, 2)</f>
        <v>0</v>
      </c>
      <c r="J38" s="121">
        <f t="shared" si="2"/>
        <v>0</v>
      </c>
      <c r="K38" s="122">
        <v>0.04</v>
      </c>
      <c r="L38" s="122">
        <f>E38*K38</f>
        <v>0.72799999999999998</v>
      </c>
      <c r="O38" s="119">
        <v>20</v>
      </c>
      <c r="P38" s="119" t="s">
        <v>131</v>
      </c>
      <c r="T38" s="123" t="s">
        <v>2</v>
      </c>
      <c r="U38" s="123" t="s">
        <v>2</v>
      </c>
      <c r="V38" s="123" t="s">
        <v>49</v>
      </c>
      <c r="Z38" s="119" t="s">
        <v>172</v>
      </c>
      <c r="AA38" s="119" t="s">
        <v>131</v>
      </c>
    </row>
    <row r="39" spans="1:27" ht="25.5">
      <c r="A39" s="116">
        <v>17</v>
      </c>
      <c r="B39" s="117" t="s">
        <v>157</v>
      </c>
      <c r="C39" s="118" t="s">
        <v>181</v>
      </c>
      <c r="D39" s="125" t="s">
        <v>182</v>
      </c>
      <c r="E39" s="120">
        <v>0.41</v>
      </c>
      <c r="F39" s="119" t="s">
        <v>130</v>
      </c>
      <c r="H39" s="121">
        <f>ROUND(E39*G39, 2)</f>
        <v>0</v>
      </c>
      <c r="J39" s="121">
        <f t="shared" si="2"/>
        <v>0</v>
      </c>
      <c r="K39" s="122">
        <v>2.3628499999999999</v>
      </c>
      <c r="L39" s="122">
        <f>E39*K39</f>
        <v>0.96876849999999992</v>
      </c>
      <c r="O39" s="119">
        <v>20</v>
      </c>
      <c r="P39" s="119" t="s">
        <v>131</v>
      </c>
      <c r="T39" s="123" t="s">
        <v>2</v>
      </c>
      <c r="U39" s="123" t="s">
        <v>2</v>
      </c>
      <c r="V39" s="123" t="s">
        <v>49</v>
      </c>
      <c r="W39" s="124">
        <v>0.59099999999999997</v>
      </c>
      <c r="Z39" s="119" t="s">
        <v>168</v>
      </c>
      <c r="AA39" s="119">
        <v>2225098001021</v>
      </c>
    </row>
    <row r="40" spans="1:27">
      <c r="A40" s="116">
        <v>18</v>
      </c>
      <c r="B40" s="117" t="s">
        <v>135</v>
      </c>
      <c r="C40" s="118" t="s">
        <v>183</v>
      </c>
      <c r="D40" s="125" t="s">
        <v>184</v>
      </c>
      <c r="E40" s="120">
        <v>20.45</v>
      </c>
      <c r="F40" s="119" t="s">
        <v>185</v>
      </c>
      <c r="H40" s="121">
        <f>ROUND(E40*G40, 2)</f>
        <v>0</v>
      </c>
      <c r="J40" s="121">
        <f t="shared" si="2"/>
        <v>0</v>
      </c>
      <c r="K40" s="122">
        <v>1.7424999999999999</v>
      </c>
      <c r="L40" s="122">
        <f>E40*K40</f>
        <v>35.634124999999997</v>
      </c>
      <c r="O40" s="119">
        <v>20</v>
      </c>
      <c r="P40" s="119" t="s">
        <v>131</v>
      </c>
      <c r="T40" s="123" t="s">
        <v>2</v>
      </c>
      <c r="U40" s="123" t="s">
        <v>2</v>
      </c>
      <c r="V40" s="123" t="s">
        <v>49</v>
      </c>
      <c r="Z40" s="119" t="s">
        <v>186</v>
      </c>
      <c r="AA40" s="119" t="s">
        <v>131</v>
      </c>
    </row>
    <row r="41" spans="1:27">
      <c r="A41" s="116">
        <v>19</v>
      </c>
      <c r="B41" s="117" t="s">
        <v>151</v>
      </c>
      <c r="C41" s="118" t="s">
        <v>187</v>
      </c>
      <c r="D41" s="125" t="s">
        <v>188</v>
      </c>
      <c r="E41" s="120">
        <v>23.254000000000001</v>
      </c>
      <c r="F41" s="119" t="s">
        <v>189</v>
      </c>
      <c r="H41" s="121">
        <f>ROUND(E41*G41, 2)</f>
        <v>0</v>
      </c>
      <c r="J41" s="121">
        <f t="shared" si="2"/>
        <v>0</v>
      </c>
      <c r="O41" s="119">
        <v>20</v>
      </c>
      <c r="P41" s="119" t="s">
        <v>131</v>
      </c>
      <c r="T41" s="123" t="s">
        <v>2</v>
      </c>
      <c r="U41" s="123" t="s">
        <v>2</v>
      </c>
      <c r="V41" s="123" t="s">
        <v>49</v>
      </c>
      <c r="W41" s="124">
        <v>18.859000000000002</v>
      </c>
      <c r="Z41" s="119" t="s">
        <v>190</v>
      </c>
      <c r="AA41" s="119">
        <v>149914</v>
      </c>
    </row>
    <row r="42" spans="1:27">
      <c r="A42" s="116">
        <v>20</v>
      </c>
      <c r="B42" s="117" t="s">
        <v>151</v>
      </c>
      <c r="C42" s="118" t="s">
        <v>191</v>
      </c>
      <c r="D42" s="125" t="s">
        <v>192</v>
      </c>
      <c r="E42" s="120">
        <v>23.254000000000001</v>
      </c>
      <c r="F42" s="119" t="s">
        <v>189</v>
      </c>
      <c r="H42" s="121">
        <f>ROUND(E42*G42, 2)</f>
        <v>0</v>
      </c>
      <c r="J42" s="121">
        <f t="shared" si="2"/>
        <v>0</v>
      </c>
      <c r="O42" s="119">
        <v>20</v>
      </c>
      <c r="P42" s="119" t="s">
        <v>131</v>
      </c>
      <c r="T42" s="123" t="s">
        <v>2</v>
      </c>
      <c r="U42" s="123" t="s">
        <v>2</v>
      </c>
      <c r="V42" s="123" t="s">
        <v>49</v>
      </c>
      <c r="W42" s="124">
        <v>3.2090000000000001</v>
      </c>
      <c r="Z42" s="119" t="s">
        <v>190</v>
      </c>
      <c r="AA42" s="119">
        <v>1499140102201</v>
      </c>
    </row>
    <row r="43" spans="1:27">
      <c r="D43" s="136" t="s">
        <v>193</v>
      </c>
      <c r="E43" s="137">
        <f>J43</f>
        <v>0</v>
      </c>
      <c r="H43" s="137">
        <f>SUM(H36:H42)</f>
        <v>0</v>
      </c>
      <c r="I43" s="137">
        <f>SUM(I36:I42)</f>
        <v>0</v>
      </c>
      <c r="J43" s="137">
        <f>SUM(J36:J42)</f>
        <v>0</v>
      </c>
      <c r="L43" s="138">
        <f>SUM(L36:L42)</f>
        <v>39.770433499999996</v>
      </c>
      <c r="N43" s="139">
        <f>SUM(N36:N42)</f>
        <v>0</v>
      </c>
      <c r="W43" s="124">
        <f>SUM(W36:W42)</f>
        <v>26.547000000000001</v>
      </c>
    </row>
    <row r="45" spans="1:27">
      <c r="D45" s="136" t="s">
        <v>194</v>
      </c>
      <c r="E45" s="139">
        <f>J45</f>
        <v>0</v>
      </c>
      <c r="H45" s="137">
        <f>+H22+H26+H34+H43</f>
        <v>0</v>
      </c>
      <c r="I45" s="137">
        <f>+I22+I26+I34+I43</f>
        <v>0</v>
      </c>
      <c r="J45" s="137">
        <f>+J22+J26+J34+J43</f>
        <v>0</v>
      </c>
      <c r="L45" s="138">
        <f>+L22+L26+L34+L43</f>
        <v>58.888247999999997</v>
      </c>
      <c r="N45" s="139">
        <f>+N22+N26+N34+N43</f>
        <v>0</v>
      </c>
      <c r="W45" s="124">
        <f>+W22+W26+W34+W43</f>
        <v>66.427000000000007</v>
      </c>
    </row>
    <row r="47" spans="1:27">
      <c r="B47" s="135" t="s">
        <v>195</v>
      </c>
    </row>
    <row r="48" spans="1:27">
      <c r="B48" s="118" t="s">
        <v>195</v>
      </c>
    </row>
    <row r="49" spans="1:27">
      <c r="A49" s="116">
        <v>21</v>
      </c>
      <c r="B49" s="117" t="s">
        <v>196</v>
      </c>
      <c r="C49" s="118" t="s">
        <v>197</v>
      </c>
      <c r="D49" s="125" t="s">
        <v>219</v>
      </c>
      <c r="E49" s="120">
        <v>1</v>
      </c>
      <c r="F49" s="119" t="s">
        <v>198</v>
      </c>
      <c r="H49" s="121">
        <f>ROUND(E49*G49, 2)</f>
        <v>0</v>
      </c>
      <c r="J49" s="121">
        <f t="shared" ref="J49:J56" si="3">ROUND(E49*G49, 2)</f>
        <v>0</v>
      </c>
      <c r="O49" s="119">
        <v>20</v>
      </c>
      <c r="P49" s="119" t="s">
        <v>131</v>
      </c>
      <c r="T49" s="123" t="s">
        <v>2</v>
      </c>
      <c r="U49" s="123" t="s">
        <v>2</v>
      </c>
      <c r="V49" s="123" t="s">
        <v>199</v>
      </c>
      <c r="W49" s="124">
        <v>1</v>
      </c>
      <c r="Z49" s="119" t="s">
        <v>200</v>
      </c>
      <c r="AA49" s="119" t="s">
        <v>131</v>
      </c>
    </row>
    <row r="50" spans="1:27">
      <c r="A50" s="116">
        <v>22</v>
      </c>
      <c r="B50" s="117" t="s">
        <v>196</v>
      </c>
      <c r="C50" s="118" t="s">
        <v>201</v>
      </c>
      <c r="D50" s="125" t="s">
        <v>202</v>
      </c>
      <c r="E50" s="120">
        <v>1</v>
      </c>
      <c r="F50" s="119" t="s">
        <v>198</v>
      </c>
      <c r="H50" s="121">
        <f>ROUND(E50*G50, 2)</f>
        <v>0</v>
      </c>
      <c r="J50" s="121">
        <f t="shared" si="3"/>
        <v>0</v>
      </c>
      <c r="O50" s="119">
        <v>20</v>
      </c>
      <c r="P50" s="119" t="s">
        <v>131</v>
      </c>
      <c r="T50" s="123" t="s">
        <v>2</v>
      </c>
      <c r="U50" s="123" t="s">
        <v>2</v>
      </c>
      <c r="V50" s="123" t="s">
        <v>199</v>
      </c>
      <c r="W50" s="124">
        <v>1</v>
      </c>
      <c r="Z50" s="119" t="s">
        <v>200</v>
      </c>
      <c r="AA50" s="119" t="s">
        <v>131</v>
      </c>
    </row>
    <row r="51" spans="1:27">
      <c r="A51" s="116">
        <v>23</v>
      </c>
      <c r="B51" s="117" t="s">
        <v>196</v>
      </c>
      <c r="C51" s="118" t="s">
        <v>203</v>
      </c>
      <c r="D51" s="125" t="s">
        <v>204</v>
      </c>
      <c r="E51" s="120">
        <v>1</v>
      </c>
      <c r="F51" s="119" t="s">
        <v>198</v>
      </c>
      <c r="H51" s="121">
        <f>ROUND(E51*G51, 2)</f>
        <v>0</v>
      </c>
      <c r="J51" s="121">
        <f t="shared" si="3"/>
        <v>0</v>
      </c>
      <c r="O51" s="119">
        <v>20</v>
      </c>
      <c r="P51" s="119" t="s">
        <v>131</v>
      </c>
      <c r="T51" s="123" t="s">
        <v>2</v>
      </c>
      <c r="U51" s="123" t="s">
        <v>2</v>
      </c>
      <c r="V51" s="123" t="s">
        <v>199</v>
      </c>
      <c r="W51" s="124">
        <v>1</v>
      </c>
      <c r="Z51" s="119" t="s">
        <v>200</v>
      </c>
      <c r="AA51" s="119" t="s">
        <v>131</v>
      </c>
    </row>
    <row r="52" spans="1:27">
      <c r="A52" s="116">
        <v>24</v>
      </c>
      <c r="B52" s="117" t="s">
        <v>196</v>
      </c>
      <c r="C52" s="118" t="s">
        <v>205</v>
      </c>
      <c r="D52" s="125" t="s">
        <v>206</v>
      </c>
      <c r="E52" s="120">
        <v>1</v>
      </c>
      <c r="F52" s="119" t="s">
        <v>198</v>
      </c>
      <c r="H52" s="121">
        <f>ROUND(E52*G52, 2)</f>
        <v>0</v>
      </c>
      <c r="J52" s="121">
        <f t="shared" si="3"/>
        <v>0</v>
      </c>
      <c r="O52" s="119">
        <v>20</v>
      </c>
      <c r="P52" s="119" t="s">
        <v>131</v>
      </c>
      <c r="T52" s="123" t="s">
        <v>2</v>
      </c>
      <c r="U52" s="123" t="s">
        <v>2</v>
      </c>
      <c r="V52" s="123" t="s">
        <v>199</v>
      </c>
      <c r="W52" s="124">
        <v>1</v>
      </c>
      <c r="Z52" s="119" t="s">
        <v>200</v>
      </c>
      <c r="AA52" s="119" t="s">
        <v>131</v>
      </c>
    </row>
    <row r="53" spans="1:27">
      <c r="A53" s="116">
        <v>25</v>
      </c>
      <c r="B53" s="117" t="s">
        <v>196</v>
      </c>
      <c r="C53" s="118" t="s">
        <v>207</v>
      </c>
      <c r="D53" s="125" t="s">
        <v>208</v>
      </c>
      <c r="E53" s="120">
        <v>1</v>
      </c>
      <c r="F53" s="119" t="s">
        <v>198</v>
      </c>
      <c r="H53" s="121">
        <f>ROUND(E53*G53, 2)</f>
        <v>0</v>
      </c>
      <c r="J53" s="121">
        <f t="shared" si="3"/>
        <v>0</v>
      </c>
      <c r="O53" s="119">
        <v>20</v>
      </c>
      <c r="P53" s="119" t="s">
        <v>131</v>
      </c>
      <c r="T53" s="123" t="s">
        <v>2</v>
      </c>
      <c r="U53" s="123" t="s">
        <v>2</v>
      </c>
      <c r="V53" s="123" t="s">
        <v>199</v>
      </c>
      <c r="W53" s="124">
        <v>1</v>
      </c>
      <c r="Z53" s="119" t="s">
        <v>200</v>
      </c>
      <c r="AA53" s="119" t="s">
        <v>131</v>
      </c>
    </row>
    <row r="54" spans="1:27" ht="25.5">
      <c r="A54" s="116">
        <v>26</v>
      </c>
      <c r="B54" s="117" t="s">
        <v>169</v>
      </c>
      <c r="C54" s="118" t="s">
        <v>209</v>
      </c>
      <c r="D54" s="125" t="s">
        <v>210</v>
      </c>
      <c r="E54" s="120">
        <v>1</v>
      </c>
      <c r="F54" s="119" t="s">
        <v>180</v>
      </c>
      <c r="I54" s="121">
        <f>ROUND(E54*G54, 2)</f>
        <v>0</v>
      </c>
      <c r="J54" s="121">
        <f t="shared" si="3"/>
        <v>0</v>
      </c>
      <c r="O54" s="119">
        <v>20</v>
      </c>
      <c r="P54" s="119" t="s">
        <v>131</v>
      </c>
      <c r="T54" s="123" t="s">
        <v>2</v>
      </c>
      <c r="U54" s="123" t="s">
        <v>2</v>
      </c>
      <c r="V54" s="123" t="s">
        <v>199</v>
      </c>
      <c r="Z54" s="119" t="s">
        <v>211</v>
      </c>
      <c r="AA54" s="119">
        <v>5597205</v>
      </c>
    </row>
    <row r="55" spans="1:27">
      <c r="A55" s="116">
        <v>27</v>
      </c>
      <c r="B55" s="117" t="s">
        <v>196</v>
      </c>
      <c r="C55" s="118" t="s">
        <v>212</v>
      </c>
      <c r="D55" s="125" t="s">
        <v>213</v>
      </c>
      <c r="E55" s="120">
        <v>1</v>
      </c>
      <c r="F55" s="119" t="s">
        <v>198</v>
      </c>
      <c r="H55" s="121">
        <f>ROUND(E55*G55, 2)</f>
        <v>0</v>
      </c>
      <c r="J55" s="121">
        <f t="shared" si="3"/>
        <v>0</v>
      </c>
      <c r="O55" s="119">
        <v>20</v>
      </c>
      <c r="P55" s="119" t="s">
        <v>131</v>
      </c>
      <c r="T55" s="123" t="s">
        <v>2</v>
      </c>
      <c r="U55" s="123" t="s">
        <v>2</v>
      </c>
      <c r="V55" s="123" t="s">
        <v>199</v>
      </c>
      <c r="W55" s="124">
        <v>1</v>
      </c>
      <c r="Z55" s="119" t="s">
        <v>200</v>
      </c>
      <c r="AA55" s="119" t="s">
        <v>131</v>
      </c>
    </row>
    <row r="56" spans="1:27">
      <c r="A56" s="116">
        <v>28</v>
      </c>
      <c r="B56" s="117" t="s">
        <v>196</v>
      </c>
      <c r="C56" s="118" t="s">
        <v>214</v>
      </c>
      <c r="D56" s="125" t="s">
        <v>215</v>
      </c>
      <c r="E56" s="120">
        <v>1</v>
      </c>
      <c r="F56" s="119" t="s">
        <v>216</v>
      </c>
      <c r="H56" s="121">
        <f>ROUND(E56*G56, 2)</f>
        <v>0</v>
      </c>
      <c r="J56" s="121">
        <f t="shared" si="3"/>
        <v>0</v>
      </c>
      <c r="O56" s="119">
        <v>20</v>
      </c>
      <c r="P56" s="119" t="s">
        <v>131</v>
      </c>
      <c r="T56" s="123" t="s">
        <v>2</v>
      </c>
      <c r="U56" s="123" t="s">
        <v>2</v>
      </c>
      <c r="V56" s="123" t="s">
        <v>199</v>
      </c>
      <c r="W56" s="124">
        <v>1</v>
      </c>
      <c r="Z56" s="119" t="s">
        <v>200</v>
      </c>
      <c r="AA56" s="119" t="s">
        <v>131</v>
      </c>
    </row>
    <row r="57" spans="1:27">
      <c r="D57" s="136" t="s">
        <v>217</v>
      </c>
      <c r="E57" s="137">
        <f>J57</f>
        <v>0</v>
      </c>
      <c r="H57" s="137">
        <f>SUM(H47:H56)</f>
        <v>0</v>
      </c>
      <c r="I57" s="137">
        <f>SUM(I47:I56)</f>
        <v>0</v>
      </c>
      <c r="J57" s="137">
        <f>SUM(J47:J56)</f>
        <v>0</v>
      </c>
      <c r="L57" s="138">
        <f>SUM(L47:L56)</f>
        <v>0</v>
      </c>
      <c r="N57" s="139">
        <f>SUM(N47:N56)</f>
        <v>0</v>
      </c>
      <c r="W57" s="124">
        <f>SUM(W47:W56)</f>
        <v>7</v>
      </c>
    </row>
    <row r="59" spans="1:27">
      <c r="D59" s="136" t="s">
        <v>217</v>
      </c>
      <c r="E59" s="137">
        <f>J59</f>
        <v>0</v>
      </c>
      <c r="H59" s="137">
        <f>+H57</f>
        <v>0</v>
      </c>
      <c r="I59" s="137">
        <f>+I57</f>
        <v>0</v>
      </c>
      <c r="J59" s="137">
        <f>+J57</f>
        <v>0</v>
      </c>
      <c r="L59" s="138">
        <f>+L57</f>
        <v>0</v>
      </c>
      <c r="N59" s="139">
        <f>+N57</f>
        <v>0</v>
      </c>
      <c r="W59" s="124">
        <f>+W57</f>
        <v>7</v>
      </c>
    </row>
    <row r="61" spans="1:27">
      <c r="D61" s="140" t="s">
        <v>218</v>
      </c>
      <c r="E61" s="137">
        <f>J61</f>
        <v>0</v>
      </c>
      <c r="H61" s="137">
        <f>+H45+H59</f>
        <v>0</v>
      </c>
      <c r="I61" s="137">
        <f>+I45+I59</f>
        <v>0</v>
      </c>
      <c r="J61" s="137">
        <f>+J45+J59</f>
        <v>0</v>
      </c>
      <c r="L61" s="138">
        <f>+L45+L59</f>
        <v>58.888247999999997</v>
      </c>
      <c r="N61" s="139">
        <f>+N45+N59</f>
        <v>0</v>
      </c>
      <c r="W61" s="124">
        <f>+W45+W59</f>
        <v>73.427000000000007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2020-01-30T07:26:02Z</cp:lastPrinted>
  <dcterms:created xsi:type="dcterms:W3CDTF">1999-04-06T07:39:42Z</dcterms:created>
  <dcterms:modified xsi:type="dcterms:W3CDTF">2020-01-31T12:47:50Z</dcterms:modified>
</cp:coreProperties>
</file>