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E17" i="4"/>
  <c r="W51" i="5"/>
  <c r="G17" i="4"/>
  <c r="N51" i="5"/>
  <c r="N53" i="5" s="1"/>
  <c r="F18" i="4" s="1"/>
  <c r="F17" i="4"/>
  <c r="L51" i="5"/>
  <c r="L53" i="5" s="1"/>
  <c r="E18" i="4" s="1"/>
  <c r="J50" i="5"/>
  <c r="H50" i="5"/>
  <c r="J49" i="5"/>
  <c r="H49" i="5"/>
  <c r="J48" i="5"/>
  <c r="I48" i="5"/>
  <c r="I51" i="5"/>
  <c r="C17" i="4" s="1"/>
  <c r="J47" i="5"/>
  <c r="H47" i="5"/>
  <c r="J46" i="5"/>
  <c r="H46" i="5"/>
  <c r="J45" i="5"/>
  <c r="H45" i="5"/>
  <c r="J44" i="5"/>
  <c r="H44" i="5"/>
  <c r="J43" i="5"/>
  <c r="J51" i="5" s="1"/>
  <c r="H43" i="5"/>
  <c r="H51" i="5" s="1"/>
  <c r="W37" i="5"/>
  <c r="G14" i="4" s="1"/>
  <c r="N37" i="5"/>
  <c r="F14" i="4"/>
  <c r="J36" i="5"/>
  <c r="H36" i="5"/>
  <c r="J35" i="5"/>
  <c r="H35" i="5"/>
  <c r="L34" i="5"/>
  <c r="J34" i="5"/>
  <c r="H34" i="5"/>
  <c r="L33" i="5"/>
  <c r="J33" i="5"/>
  <c r="J37" i="5" s="1"/>
  <c r="H33" i="5"/>
  <c r="L32" i="5"/>
  <c r="J32" i="5"/>
  <c r="I32" i="5"/>
  <c r="I37" i="5"/>
  <c r="C14" i="4"/>
  <c r="L31" i="5"/>
  <c r="L37" i="5" s="1"/>
  <c r="E14" i="4" s="1"/>
  <c r="J31" i="5"/>
  <c r="H31" i="5"/>
  <c r="W28" i="5"/>
  <c r="G13" i="4"/>
  <c r="N28" i="5"/>
  <c r="F13" i="4" s="1"/>
  <c r="L27" i="5"/>
  <c r="J27" i="5"/>
  <c r="I27" i="5"/>
  <c r="I28" i="5"/>
  <c r="L26" i="5"/>
  <c r="J26" i="5"/>
  <c r="H26" i="5"/>
  <c r="H28" i="5" s="1"/>
  <c r="B13" i="4" s="1"/>
  <c r="L25" i="5"/>
  <c r="L28" i="5" s="1"/>
  <c r="J25" i="5"/>
  <c r="H25" i="5"/>
  <c r="L24" i="5"/>
  <c r="J24" i="5"/>
  <c r="J28" i="5" s="1"/>
  <c r="H24" i="5"/>
  <c r="C12" i="4"/>
  <c r="W21" i="5"/>
  <c r="W39" i="5" s="1"/>
  <c r="L21" i="5"/>
  <c r="I21" i="5"/>
  <c r="J20" i="5"/>
  <c r="H20" i="5"/>
  <c r="J19" i="5"/>
  <c r="H19" i="5"/>
  <c r="J18" i="5"/>
  <c r="H18" i="5"/>
  <c r="J17" i="5"/>
  <c r="H17" i="5"/>
  <c r="J16" i="5"/>
  <c r="H16" i="5"/>
  <c r="J15" i="5"/>
  <c r="H15" i="5"/>
  <c r="N14" i="5"/>
  <c r="N21" i="5"/>
  <c r="N39" i="5" s="1"/>
  <c r="J14" i="5"/>
  <c r="J21" i="5" s="1"/>
  <c r="H14" i="5"/>
  <c r="F1" i="3"/>
  <c r="J13" i="3"/>
  <c r="J14" i="3"/>
  <c r="F17" i="3"/>
  <c r="F18" i="3"/>
  <c r="F19" i="3"/>
  <c r="J20" i="3"/>
  <c r="F26" i="3"/>
  <c r="J26" i="3"/>
  <c r="D8" i="5"/>
  <c r="B8" i="4"/>
  <c r="H21" i="5"/>
  <c r="H37" i="5"/>
  <c r="B14" i="4" s="1"/>
  <c r="B12" i="4"/>
  <c r="C13" i="4"/>
  <c r="I39" i="5"/>
  <c r="C15" i="4" s="1"/>
  <c r="W53" i="5"/>
  <c r="G18" i="4"/>
  <c r="E12" i="4"/>
  <c r="E16" i="3"/>
  <c r="E20" i="3" s="1"/>
  <c r="D14" i="4" l="1"/>
  <c r="E37" i="5"/>
  <c r="D17" i="4"/>
  <c r="J53" i="5"/>
  <c r="E51" i="5"/>
  <c r="H53" i="5"/>
  <c r="B18" i="4" s="1"/>
  <c r="B17" i="4"/>
  <c r="H39" i="5"/>
  <c r="W55" i="5"/>
  <c r="G21" i="4" s="1"/>
  <c r="G15" i="4"/>
  <c r="D12" i="4"/>
  <c r="E21" i="5"/>
  <c r="J39" i="5"/>
  <c r="E13" i="4"/>
  <c r="L39" i="5"/>
  <c r="D13" i="4"/>
  <c r="E28" i="5"/>
  <c r="F15" i="4"/>
  <c r="N55" i="5"/>
  <c r="F21" i="4" s="1"/>
  <c r="G12" i="4"/>
  <c r="F12" i="4"/>
  <c r="I53" i="5"/>
  <c r="C18" i="4" s="1"/>
  <c r="D18" i="4" l="1"/>
  <c r="E53" i="5"/>
  <c r="E15" i="4"/>
  <c r="L55" i="5"/>
  <c r="E21" i="4" s="1"/>
  <c r="I55" i="5"/>
  <c r="C21" i="4" s="1"/>
  <c r="D16" i="3"/>
  <c r="H55" i="5"/>
  <c r="B21" i="4" s="1"/>
  <c r="B15" i="4"/>
  <c r="J55" i="5"/>
  <c r="D15" i="4"/>
  <c r="E39" i="5"/>
  <c r="E55" i="5" l="1"/>
  <c r="D21" i="4"/>
  <c r="F16" i="3"/>
  <c r="F20" i="3" s="1"/>
  <c r="J28" i="3" s="1"/>
  <c r="D20" i="3"/>
  <c r="I29" i="3" l="1"/>
  <c r="J29" i="3" s="1"/>
  <c r="J31" i="3" s="1"/>
  <c r="F14" i="3" l="1"/>
  <c r="F13" i="3"/>
  <c r="F12" i="3"/>
  <c r="J12" i="3"/>
</calcChain>
</file>

<file path=xl/sharedStrings.xml><?xml version="1.0" encoding="utf-8"?>
<sst xmlns="http://schemas.openxmlformats.org/spreadsheetml/2006/main" count="466" uniqueCount="212">
  <si>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</si>
  <si>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</si>
  <si>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</si>
  <si>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</si>
  <si>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</si>
  <si>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</si>
  <si>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</si>
  <si>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</si>
  <si>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</si>
  <si>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</si>
  <si>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</si>
  <si>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</si>
  <si>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</si>
  <si>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</si>
  <si>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</si>
  <si>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</si>
  <si>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</si>
  <si>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</si>
  <si>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</si>
  <si>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</si>
  <si>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</si>
  <si>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</si>
  <si>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</si>
  <si>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</si>
  <si>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</si>
  <si>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</si>
  <si>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</si>
  <si>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</si>
  <si>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</si>
  <si>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</si>
  <si>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</si>
  <si>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</si>
  <si>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</si>
  <si>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</si>
  <si>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</si>
  <si>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</si>
  <si>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</si>
  <si>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</si>
  <si>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</si>
  <si>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</si>
  <si>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</si>
  <si>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</si>
  <si>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</si>
  <si>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</si>
  <si>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</si>
  <si>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</si>
  <si>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</si>
  <si>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</si>
  <si>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</si>
  <si>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</si>
  <si>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</si>
  <si>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</si>
  <si>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</si>
  <si>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</si>
  <si>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</si>
  <si>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</si>
  <si>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</si>
  <si>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</si>
  <si>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</si>
  <si>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</si>
  <si>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</si>
  <si>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</si>
  <si>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</si>
  <si>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</si>
  <si>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</si>
  <si>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</si>
  <si>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</si>
  <si>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</si>
  <si>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</si>
  <si>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</si>
  <si>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</si>
  <si>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</si>
  <si>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</si>
  <si>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</si>
  <si>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</si>
  <si>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</si>
  <si>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</si>
  <si>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</si>
  <si>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</si>
  <si>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</si>
  <si>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</si>
  <si>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</si>
  <si>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</si>
  <si>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</si>
  <si>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</si>
  <si>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</si>
  <si>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</si>
  <si>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</si>
  <si>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</si>
  <si>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</si>
  <si>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</si>
  <si>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</si>
  <si>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</si>
  <si>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</si>
  <si>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</si>
  <si>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</si>
  <si>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</si>
  <si>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</si>
  <si>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</si>
  <si>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</si>
  <si>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</si>
  <si>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</si>
  <si>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</si>
  <si>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</si>
  <si>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13.01.2020</t>
  </si>
  <si>
    <t>Objekt :9. Čučmianska dlhá</t>
  </si>
  <si>
    <t>JKSO :</t>
  </si>
  <si>
    <t>13.01.2020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</si>
  <si>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</si>
  <si>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</si>
  <si>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</si>
  <si>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</si>
  <si>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</si>
  <si>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</si>
  <si>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</si>
  <si>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</si>
  <si>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</si>
  <si>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</si>
  <si>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</si>
  <si>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</si>
  <si>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</si>
  <si>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</si>
  <si>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</si>
  <si>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</si>
  <si>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</si>
  <si>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</si>
  <si>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</si>
  <si>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221</t>
  </si>
  <si>
    <t xml:space="preserve">11310-5100   </t>
  </si>
  <si>
    <t xml:space="preserve">Úprava jestvujúceho podkladu, doplnenie, vyspravenie                                                                    </t>
  </si>
  <si>
    <t xml:space="preserve">m2      </t>
  </si>
  <si>
    <t xml:space="preserve">                    </t>
  </si>
  <si>
    <t>45.11.11</t>
  </si>
  <si>
    <t>001</t>
  </si>
  <si>
    <t xml:space="preserve">12230-1101   </t>
  </si>
  <si>
    <t xml:space="preserve">Odkopávky a prekopávky nezapaž. v horn. tr. 4 do 100 m3                                                                 </t>
  </si>
  <si>
    <t xml:space="preserve">m3      </t>
  </si>
  <si>
    <t>45.11.21</t>
  </si>
  <si>
    <t xml:space="preserve">12230-1109   </t>
  </si>
  <si>
    <t xml:space="preserve">Príplatok za lepivosť   horn. 4                                                                                         </t>
  </si>
  <si>
    <t>272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</si>
  <si>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</si>
  <si>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</si>
  <si>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</si>
  <si>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</si>
  <si>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</si>
  <si>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</si>
  <si>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</si>
  <si>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</si>
  <si>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>45.11.24</t>
  </si>
  <si>
    <t xml:space="preserve">1 - ZEMNE PRÁCE  spolu: </t>
  </si>
  <si>
    <t>5 - KOMUNIKÁCIE</t>
  </si>
  <si>
    <t xml:space="preserve">56421-1111   </t>
  </si>
  <si>
    <t xml:space="preserve">Podklad zo štrkopiesku hr. 4 cm                                                                                         </t>
  </si>
  <si>
    <t>45.23.11</t>
  </si>
  <si>
    <t xml:space="preserve">56483-1111   </t>
  </si>
  <si>
    <t xml:space="preserve">Podklad zo štrkodrte fr. 8-16 hr. 10 cm                                                                                 </t>
  </si>
  <si>
    <t xml:space="preserve">59621-1110   </t>
  </si>
  <si>
    <t xml:space="preserve">Kladenie zámkovej dlažby pre chodcov hr. 6 cm                                                                           </t>
  </si>
  <si>
    <t>45.23.12</t>
  </si>
  <si>
    <t>MAT</t>
  </si>
  <si>
    <t xml:space="preserve">592 450040   </t>
  </si>
  <si>
    <t xml:space="preserve">Dlažba zámková hr. 6 cm                                                                                                 </t>
  </si>
  <si>
    <t>26.61.11</t>
  </si>
  <si>
    <t xml:space="preserve">5 - KOMUNIKÁCIE  spolu: </t>
  </si>
  <si>
    <t>9 - OSTATNÉ KONŠTRUKCIE A PRÁCE</t>
  </si>
  <si>
    <t xml:space="preserve">91786-2111   </t>
  </si>
  <si>
    <t xml:space="preserve">Osadenie chodník. obrubníka betónového stojatého                                                                        </t>
  </si>
  <si>
    <t xml:space="preserve">m       </t>
  </si>
  <si>
    <t xml:space="preserve">592 174000   </t>
  </si>
  <si>
    <t xml:space="preserve">Obrubník chodníkový 1000/200/50                                                                                         </t>
  </si>
  <si>
    <t xml:space="preserve">kus     </t>
  </si>
  <si>
    <t xml:space="preserve">91810-1111   </t>
  </si>
  <si>
    <t xml:space="preserve">Lôžko pod obrubníky, krajníky, obruby z betónu tr. C12/15                      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</si>
  <si>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</si>
  <si>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</si>
  <si>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 m3     </t>
  </si>
  <si>
    <t>011</t>
  </si>
  <si>
    <t xml:space="preserve">99801-1001   </t>
  </si>
  <si>
    <t xml:space="preserve">Presun hmôt  výšky do 6 m                                                                                               </t>
  </si>
  <si>
    <t xml:space="preserve">t       </t>
  </si>
  <si>
    <t>45.21.6*</t>
  </si>
  <si>
    <t xml:space="preserve">99801-1015   </t>
  </si>
  <si>
    <t xml:space="preserve">Prípl. za zväčšený presun do 1 km                                                                                       </t>
  </si>
  <si>
    <t xml:space="preserve">9 - OSTATNÉ KONŠTRUKCIE A PRÁCE  spolu: </t>
  </si>
  <si>
    <t xml:space="preserve">PRÁCE A DODÁVKY HSV  spolu: </t>
  </si>
  <si>
    <t>OSTATNÉ</t>
  </si>
  <si>
    <t>OST</t>
  </si>
  <si>
    <t xml:space="preserve">99999-9902   </t>
  </si>
  <si>
    <t xml:space="preserve">ks      </t>
  </si>
  <si>
    <t>U</t>
  </si>
  <si>
    <t xml:space="preserve">  .  .  </t>
  </si>
  <si>
    <t xml:space="preserve">99999-9903   </t>
  </si>
  <si>
    <t xml:space="preserve">Montáž + dodávka tabule na označenie zastávky                                                                           </t>
  </si>
  <si>
    <t xml:space="preserve">99999-9904   </t>
  </si>
  <si>
    <t xml:space="preserve">Montáž + dodávka vitríny                                                                                                </t>
  </si>
  <si>
    <t xml:space="preserve">99999-9905   </t>
  </si>
  <si>
    <t xml:space="preserve">Montáž + dodávka plagátovacej plochy 1,5x 1,22 m                                                                        </t>
  </si>
  <si>
    <t xml:space="preserve">99999-9906   </t>
  </si>
  <si>
    <t xml:space="preserve">Montáž  autobusovej zastávky                                                                                            </t>
  </si>
  <si>
    <t xml:space="preserve">642 9F0885   </t>
  </si>
  <si>
    <t xml:space="preserve">Autobusová zastávka - žiar.zinkovaná, zastrešenie polykarb., oplášt. bez. sklo, lavička, vrát. spoj. materiálu          </t>
  </si>
  <si>
    <t>29.13.12</t>
  </si>
  <si>
    <t xml:space="preserve">99999-9907   </t>
  </si>
  <si>
    <t xml:space="preserve">Montáž + dodávka smetného koša                                                                                          </t>
  </si>
  <si>
    <t xml:space="preserve">99999-9909   </t>
  </si>
  <si>
    <t xml:space="preserve">Doprava                                                                                                                 </t>
  </si>
  <si>
    <t xml:space="preserve">kpl     </t>
  </si>
  <si>
    <t xml:space="preserve">OSTATNÉ  spolu: </t>
  </si>
  <si>
    <t>Za rozpočet celkom</t>
  </si>
  <si>
    <t xml:space="preserve">Montáž + dodávka tabule na cestovný poriadok                                                                              </t>
  </si>
  <si>
    <t>Stavba : Modernizácia a rekonštrukcia autobusových zastávok v Rožňave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</si>
</sst>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F14" sqref="F14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211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105</v>
      </c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>
        <f>IF(B12&lt;&gt;0,ROUND($J$31/B12,0),0)</f>
        <v>0</v>
      </c>
      <c r="G12" s="24">
        <v>1</v>
      </c>
      <c r="H12" s="23" t="s">
        <v>113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111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Prehlad!H39</f>
        <v>0</v>
      </c>
      <c r="E16" s="126">
        <f>Prehlad!I39</f>
        <v>0</v>
      </c>
      <c r="F16" s="127">
        <f>D16+E16</f>
        <v>0</v>
      </c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showGridLines="0" workbookViewId="0">
      <pane ySplit="10" topLeftCell="A11" activePane="bottomLeft" state="frozen"/>
      <selection pane="bottomLeft" activeCell="A17" sqref="A17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211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105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Prehlad!H21</f>
        <v>0</v>
      </c>
      <c r="C12" s="6">
        <f>Prehlad!I21</f>
        <v>0</v>
      </c>
      <c r="D12" s="6">
        <f>Prehlad!J21</f>
        <v>0</v>
      </c>
      <c r="E12" s="7">
        <f>Prehlad!L21</f>
        <v>0</v>
      </c>
      <c r="F12" s="5">
        <f>Prehlad!N21</f>
        <v>9.24</v>
      </c>
      <c r="G12" s="5">
        <f>Prehlad!W21</f>
        <v>8.2880000000000003</v>
      </c>
    </row>
    <row r="13" spans="1:30">
      <c r="A13" s="1" t="s">
        <v>151</v>
      </c>
      <c r="B13" s="6">
        <f>Prehlad!H28</f>
        <v>0</v>
      </c>
      <c r="C13" s="6">
        <f>Prehlad!I28</f>
        <v>0</v>
      </c>
      <c r="D13" s="6">
        <f>Prehlad!J28</f>
        <v>0</v>
      </c>
      <c r="E13" s="7">
        <f>Prehlad!L28</f>
        <v>8.1504569999999994</v>
      </c>
      <c r="F13" s="5">
        <f>Prehlad!N28</f>
        <v>0</v>
      </c>
      <c r="G13" s="5">
        <f>Prehlad!W28</f>
        <v>14.395999999999999</v>
      </c>
    </row>
    <row r="14" spans="1:30">
      <c r="A14" s="1" t="s">
        <v>165</v>
      </c>
      <c r="B14" s="6">
        <f>Prehlad!H37</f>
        <v>0</v>
      </c>
      <c r="C14" s="6">
        <f>Prehlad!I37</f>
        <v>0</v>
      </c>
      <c r="D14" s="6">
        <f>Prehlad!J37</f>
        <v>0</v>
      </c>
      <c r="E14" s="7">
        <f>Prehlad!L37</f>
        <v>7.2167729999999999</v>
      </c>
      <c r="F14" s="5">
        <f>Prehlad!N37</f>
        <v>0</v>
      </c>
      <c r="G14" s="5">
        <f>Prehlad!W37</f>
        <v>13.553999999999998</v>
      </c>
    </row>
    <row r="15" spans="1:30">
      <c r="A15" s="1" t="s">
        <v>185</v>
      </c>
      <c r="B15" s="6">
        <f>Prehlad!H39</f>
        <v>0</v>
      </c>
      <c r="C15" s="6">
        <f>Prehlad!I39</f>
        <v>0</v>
      </c>
      <c r="D15" s="6">
        <f>Prehlad!J39</f>
        <v>0</v>
      </c>
      <c r="E15" s="7">
        <f>Prehlad!L39</f>
        <v>15.367229999999999</v>
      </c>
      <c r="F15" s="5">
        <f>Prehlad!N39</f>
        <v>9.24</v>
      </c>
      <c r="G15" s="5">
        <f>Prehlad!W39</f>
        <v>36.238</v>
      </c>
    </row>
    <row r="17" spans="1:7">
      <c r="A17" s="1" t="s">
        <v>186</v>
      </c>
      <c r="B17" s="6">
        <f>Prehlad!H51</f>
        <v>0</v>
      </c>
      <c r="C17" s="6">
        <f>Prehlad!I51</f>
        <v>0</v>
      </c>
      <c r="D17" s="6">
        <f>Prehlad!J51</f>
        <v>0</v>
      </c>
      <c r="E17" s="7">
        <f>Prehlad!L51</f>
        <v>0</v>
      </c>
      <c r="F17" s="5">
        <f>Prehlad!N51</f>
        <v>0</v>
      </c>
      <c r="G17" s="5">
        <f>Prehlad!W51</f>
        <v>7</v>
      </c>
    </row>
    <row r="18" spans="1:7">
      <c r="A18" s="1" t="s">
        <v>208</v>
      </c>
      <c r="B18" s="6">
        <f>Prehlad!H53</f>
        <v>0</v>
      </c>
      <c r="C18" s="6">
        <f>Prehlad!I53</f>
        <v>0</v>
      </c>
      <c r="D18" s="6">
        <f>Prehlad!J53</f>
        <v>0</v>
      </c>
      <c r="E18" s="7">
        <f>Prehlad!L53</f>
        <v>0</v>
      </c>
      <c r="F18" s="5">
        <f>Prehlad!N53</f>
        <v>0</v>
      </c>
      <c r="G18" s="5">
        <f>Prehlad!W53</f>
        <v>7</v>
      </c>
    </row>
    <row r="21" spans="1:7">
      <c r="A21" s="1" t="s">
        <v>209</v>
      </c>
      <c r="B21" s="6">
        <f>Prehlad!H55</f>
        <v>0</v>
      </c>
      <c r="C21" s="6">
        <f>Prehlad!I55</f>
        <v>0</v>
      </c>
      <c r="D21" s="6">
        <f>Prehlad!J55</f>
        <v>0</v>
      </c>
      <c r="E21" s="7">
        <f>Prehlad!L55</f>
        <v>15.367229999999999</v>
      </c>
      <c r="F21" s="5">
        <f>Prehlad!N55</f>
        <v>9.24</v>
      </c>
      <c r="G21" s="5">
        <f>Prehlad!W55</f>
        <v>43.238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5"/>
  <sheetViews>
    <sheetView showGridLines="0" workbookViewId="0">
      <pane ySplit="10" topLeftCell="A25" activePane="bottomLeft" state="frozen"/>
      <selection pane="bottomLeft" activeCell="D32" sqref="D32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211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19.25</v>
      </c>
      <c r="F14" s="119" t="s">
        <v>130</v>
      </c>
      <c r="H14" s="121">
        <f t="shared" ref="H14:H20" si="0">ROUND(E14*G14, 2)</f>
        <v>0</v>
      </c>
      <c r="J14" s="121">
        <f t="shared" ref="J14:J20" si="1">ROUND(E14*G14, 2)</f>
        <v>0</v>
      </c>
      <c r="M14" s="120">
        <v>0.48</v>
      </c>
      <c r="N14" s="120">
        <f>E14*M14</f>
        <v>9.24</v>
      </c>
      <c r="O14" s="119">
        <v>20</v>
      </c>
      <c r="P14" s="119" t="s">
        <v>131</v>
      </c>
      <c r="T14" s="123" t="s">
        <v>2</v>
      </c>
      <c r="U14" s="123" t="s">
        <v>2</v>
      </c>
      <c r="V14" s="123" t="s">
        <v>49</v>
      </c>
      <c r="W14" s="124">
        <v>5.4290000000000003</v>
      </c>
      <c r="Z14" s="119" t="s">
        <v>132</v>
      </c>
      <c r="AA14" s="119">
        <v>503016600240</v>
      </c>
    </row>
    <row r="15" spans="1:34" ht="25.5">
      <c r="A15" s="116">
        <v>2</v>
      </c>
      <c r="B15" s="117" t="s">
        <v>133</v>
      </c>
      <c r="C15" s="118" t="s">
        <v>134</v>
      </c>
      <c r="D15" s="125" t="s">
        <v>135</v>
      </c>
      <c r="E15" s="120">
        <v>2.5</v>
      </c>
      <c r="F15" s="119" t="s">
        <v>136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131</v>
      </c>
      <c r="T15" s="123" t="s">
        <v>2</v>
      </c>
      <c r="U15" s="123" t="s">
        <v>2</v>
      </c>
      <c r="V15" s="123" t="s">
        <v>49</v>
      </c>
      <c r="W15" s="124">
        <v>0.995</v>
      </c>
      <c r="Z15" s="119" t="s">
        <v>137</v>
      </c>
      <c r="AA15" s="119">
        <v>102020003001</v>
      </c>
    </row>
    <row r="16" spans="1:34">
      <c r="A16" s="116">
        <v>3</v>
      </c>
      <c r="B16" s="117" t="s">
        <v>133</v>
      </c>
      <c r="C16" s="118" t="s">
        <v>138</v>
      </c>
      <c r="D16" s="125" t="s">
        <v>139</v>
      </c>
      <c r="E16" s="120">
        <v>2.5</v>
      </c>
      <c r="F16" s="119" t="s">
        <v>136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131</v>
      </c>
      <c r="T16" s="123" t="s">
        <v>2</v>
      </c>
      <c r="U16" s="123" t="s">
        <v>2</v>
      </c>
      <c r="V16" s="123" t="s">
        <v>49</v>
      </c>
      <c r="W16" s="124">
        <v>0.11</v>
      </c>
      <c r="Z16" s="119" t="s">
        <v>137</v>
      </c>
      <c r="AA16" s="119">
        <v>102020003009</v>
      </c>
    </row>
    <row r="17" spans="1:27">
      <c r="A17" s="116">
        <v>4</v>
      </c>
      <c r="B17" s="117" t="s">
        <v>140</v>
      </c>
      <c r="C17" s="118" t="s">
        <v>141</v>
      </c>
      <c r="D17" s="125" t="s">
        <v>142</v>
      </c>
      <c r="E17" s="120">
        <v>2.5</v>
      </c>
      <c r="F17" s="119" t="s">
        <v>136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131</v>
      </c>
      <c r="T17" s="123" t="s">
        <v>2</v>
      </c>
      <c r="U17" s="123" t="s">
        <v>2</v>
      </c>
      <c r="V17" s="123" t="s">
        <v>49</v>
      </c>
      <c r="W17" s="124">
        <v>0.20300000000000001</v>
      </c>
      <c r="Z17" s="119" t="s">
        <v>137</v>
      </c>
      <c r="AA17" s="119">
        <v>106020101001</v>
      </c>
    </row>
    <row r="18" spans="1:27" ht="25.5">
      <c r="A18" s="116">
        <v>5</v>
      </c>
      <c r="B18" s="117" t="s">
        <v>140</v>
      </c>
      <c r="C18" s="118" t="s">
        <v>143</v>
      </c>
      <c r="D18" s="125" t="s">
        <v>144</v>
      </c>
      <c r="E18" s="120">
        <v>2.5</v>
      </c>
      <c r="F18" s="119" t="s">
        <v>136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131</v>
      </c>
      <c r="T18" s="123" t="s">
        <v>2</v>
      </c>
      <c r="U18" s="123" t="s">
        <v>2</v>
      </c>
      <c r="V18" s="123" t="s">
        <v>49</v>
      </c>
      <c r="W18" s="124">
        <v>2.8000000000000001E-2</v>
      </c>
      <c r="Z18" s="119" t="s">
        <v>137</v>
      </c>
      <c r="AA18" s="119">
        <v>10602</v>
      </c>
    </row>
    <row r="19" spans="1:27">
      <c r="A19" s="116">
        <v>6</v>
      </c>
      <c r="B19" s="117" t="s">
        <v>140</v>
      </c>
      <c r="C19" s="118" t="s">
        <v>145</v>
      </c>
      <c r="D19" s="125" t="s">
        <v>146</v>
      </c>
      <c r="E19" s="120">
        <v>2.5</v>
      </c>
      <c r="F19" s="119" t="s">
        <v>136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131</v>
      </c>
      <c r="T19" s="123" t="s">
        <v>2</v>
      </c>
      <c r="U19" s="123" t="s">
        <v>2</v>
      </c>
      <c r="V19" s="123" t="s">
        <v>49</v>
      </c>
      <c r="W19" s="124">
        <v>1.5</v>
      </c>
      <c r="Z19" s="119" t="s">
        <v>137</v>
      </c>
      <c r="AA19" s="119">
        <v>106070007002</v>
      </c>
    </row>
    <row r="20" spans="1:27">
      <c r="A20" s="116">
        <v>7</v>
      </c>
      <c r="B20" s="117" t="s">
        <v>140</v>
      </c>
      <c r="C20" s="118" t="s">
        <v>147</v>
      </c>
      <c r="D20" s="125" t="s">
        <v>148</v>
      </c>
      <c r="E20" s="120">
        <v>2.5</v>
      </c>
      <c r="F20" s="119" t="s">
        <v>136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131</v>
      </c>
      <c r="T20" s="123" t="s">
        <v>2</v>
      </c>
      <c r="U20" s="123" t="s">
        <v>2</v>
      </c>
      <c r="V20" s="123" t="s">
        <v>49</v>
      </c>
      <c r="W20" s="124">
        <v>2.3E-2</v>
      </c>
      <c r="Z20" s="119" t="s">
        <v>149</v>
      </c>
      <c r="AA20" s="119">
        <v>104010007001</v>
      </c>
    </row>
    <row r="21" spans="1:27">
      <c r="D21" s="136" t="s">
        <v>150</v>
      </c>
      <c r="E21" s="137">
        <f>J21</f>
        <v>0</v>
      </c>
      <c r="H21" s="137">
        <f>SUM(H12:H20)</f>
        <v>0</v>
      </c>
      <c r="I21" s="137">
        <f>SUM(I12:I20)</f>
        <v>0</v>
      </c>
      <c r="J21" s="137">
        <f>SUM(J12:J20)</f>
        <v>0</v>
      </c>
      <c r="L21" s="138">
        <f>SUM(L12:L20)</f>
        <v>0</v>
      </c>
      <c r="N21" s="139">
        <f>SUM(N12:N20)</f>
        <v>9.24</v>
      </c>
      <c r="W21" s="124">
        <f>SUM(W12:W20)</f>
        <v>8.2880000000000003</v>
      </c>
    </row>
    <row r="23" spans="1:27">
      <c r="B23" s="118" t="s">
        <v>151</v>
      </c>
    </row>
    <row r="24" spans="1:27">
      <c r="A24" s="116">
        <v>8</v>
      </c>
      <c r="B24" s="117" t="s">
        <v>127</v>
      </c>
      <c r="C24" s="118" t="s">
        <v>152</v>
      </c>
      <c r="D24" s="125" t="s">
        <v>153</v>
      </c>
      <c r="E24" s="120">
        <v>19.25</v>
      </c>
      <c r="F24" s="119" t="s">
        <v>130</v>
      </c>
      <c r="H24" s="121">
        <f>ROUND(E24*G24, 2)</f>
        <v>0</v>
      </c>
      <c r="J24" s="121">
        <f>ROUND(E24*G24, 2)</f>
        <v>0</v>
      </c>
      <c r="K24" s="122">
        <v>0.1012</v>
      </c>
      <c r="L24" s="122">
        <f>E24*K24</f>
        <v>1.9480999999999999</v>
      </c>
      <c r="O24" s="119">
        <v>20</v>
      </c>
      <c r="P24" s="119" t="s">
        <v>131</v>
      </c>
      <c r="T24" s="123" t="s">
        <v>2</v>
      </c>
      <c r="U24" s="123" t="s">
        <v>2</v>
      </c>
      <c r="V24" s="123" t="s">
        <v>49</v>
      </c>
      <c r="W24" s="124">
        <v>0.42399999999999999</v>
      </c>
      <c r="Z24" s="119" t="s">
        <v>154</v>
      </c>
      <c r="AA24" s="119">
        <v>2201010200102</v>
      </c>
    </row>
    <row r="25" spans="1:27">
      <c r="A25" s="116">
        <v>9</v>
      </c>
      <c r="B25" s="117" t="s">
        <v>127</v>
      </c>
      <c r="C25" s="118" t="s">
        <v>155</v>
      </c>
      <c r="D25" s="125" t="s">
        <v>156</v>
      </c>
      <c r="E25" s="120">
        <v>5.0999999999999996</v>
      </c>
      <c r="F25" s="119" t="s">
        <v>130</v>
      </c>
      <c r="H25" s="121">
        <f>ROUND(E25*G25, 2)</f>
        <v>0</v>
      </c>
      <c r="J25" s="121">
        <f>ROUND(E25*G25, 2)</f>
        <v>0</v>
      </c>
      <c r="K25" s="122">
        <v>0.18906999999999999</v>
      </c>
      <c r="L25" s="122">
        <f>E25*K25</f>
        <v>0.96425699999999992</v>
      </c>
      <c r="O25" s="119">
        <v>20</v>
      </c>
      <c r="P25" s="119" t="s">
        <v>131</v>
      </c>
      <c r="T25" s="123" t="s">
        <v>2</v>
      </c>
      <c r="U25" s="123" t="s">
        <v>2</v>
      </c>
      <c r="V25" s="123" t="s">
        <v>49</v>
      </c>
      <c r="W25" s="124">
        <v>0.112</v>
      </c>
      <c r="Z25" s="119" t="s">
        <v>154</v>
      </c>
      <c r="AA25" s="119">
        <v>2201010400008</v>
      </c>
    </row>
    <row r="26" spans="1:27">
      <c r="A26" s="116">
        <v>10</v>
      </c>
      <c r="B26" s="117" t="s">
        <v>127</v>
      </c>
      <c r="C26" s="118" t="s">
        <v>157</v>
      </c>
      <c r="D26" s="125" t="s">
        <v>158</v>
      </c>
      <c r="E26" s="120">
        <v>19.25</v>
      </c>
      <c r="F26" s="119" t="s">
        <v>130</v>
      </c>
      <c r="H26" s="121">
        <f>ROUND(E26*G26, 2)</f>
        <v>0</v>
      </c>
      <c r="J26" s="121">
        <f>ROUND(E26*G26, 2)</f>
        <v>0</v>
      </c>
      <c r="K26" s="122">
        <v>8.4199999999999997E-2</v>
      </c>
      <c r="L26" s="122">
        <f>E26*K26</f>
        <v>1.6208499999999999</v>
      </c>
      <c r="O26" s="119">
        <v>20</v>
      </c>
      <c r="P26" s="119" t="s">
        <v>131</v>
      </c>
      <c r="T26" s="123" t="s">
        <v>2</v>
      </c>
      <c r="U26" s="123" t="s">
        <v>2</v>
      </c>
      <c r="V26" s="123" t="s">
        <v>49</v>
      </c>
      <c r="W26" s="124">
        <v>13.86</v>
      </c>
      <c r="Z26" s="119" t="s">
        <v>159</v>
      </c>
      <c r="AA26" s="119" t="s">
        <v>131</v>
      </c>
    </row>
    <row r="27" spans="1:27">
      <c r="A27" s="116">
        <v>11</v>
      </c>
      <c r="B27" s="117" t="s">
        <v>160</v>
      </c>
      <c r="C27" s="118" t="s">
        <v>161</v>
      </c>
      <c r="D27" s="125" t="s">
        <v>162</v>
      </c>
      <c r="E27" s="120">
        <v>19.5</v>
      </c>
      <c r="F27" s="119" t="s">
        <v>130</v>
      </c>
      <c r="I27" s="121">
        <f>ROUND(E27*G27, 2)</f>
        <v>0</v>
      </c>
      <c r="J27" s="121">
        <f>ROUND(E27*G27, 2)</f>
        <v>0</v>
      </c>
      <c r="K27" s="122">
        <v>0.1855</v>
      </c>
      <c r="L27" s="122">
        <f>E27*K27</f>
        <v>3.6172499999999999</v>
      </c>
      <c r="O27" s="119">
        <v>20</v>
      </c>
      <c r="P27" s="119" t="s">
        <v>131</v>
      </c>
      <c r="T27" s="123" t="s">
        <v>2</v>
      </c>
      <c r="U27" s="123" t="s">
        <v>2</v>
      </c>
      <c r="V27" s="123" t="s">
        <v>49</v>
      </c>
      <c r="Z27" s="119" t="s">
        <v>163</v>
      </c>
      <c r="AA27" s="119" t="s">
        <v>131</v>
      </c>
    </row>
    <row r="28" spans="1:27">
      <c r="D28" s="136" t="s">
        <v>164</v>
      </c>
      <c r="E28" s="137">
        <f>J28</f>
        <v>0</v>
      </c>
      <c r="H28" s="137">
        <f>SUM(H23:H27)</f>
        <v>0</v>
      </c>
      <c r="I28" s="137">
        <f>SUM(I23:I27)</f>
        <v>0</v>
      </c>
      <c r="J28" s="137">
        <f>SUM(J23:J27)</f>
        <v>0</v>
      </c>
      <c r="L28" s="138">
        <f>SUM(L23:L27)</f>
        <v>8.1504569999999994</v>
      </c>
      <c r="N28" s="139">
        <f>SUM(N23:N27)</f>
        <v>0</v>
      </c>
      <c r="W28" s="124">
        <f>SUM(W23:W27)</f>
        <v>14.395999999999999</v>
      </c>
    </row>
    <row r="30" spans="1:27">
      <c r="B30" s="118" t="s">
        <v>165</v>
      </c>
    </row>
    <row r="31" spans="1:27">
      <c r="A31" s="116">
        <v>12</v>
      </c>
      <c r="B31" s="117" t="s">
        <v>127</v>
      </c>
      <c r="C31" s="118" t="s">
        <v>166</v>
      </c>
      <c r="D31" s="125" t="s">
        <v>167</v>
      </c>
      <c r="E31" s="120">
        <v>12.5</v>
      </c>
      <c r="F31" s="119" t="s">
        <v>168</v>
      </c>
      <c r="H31" s="121">
        <f>ROUND(E31*G31, 2)</f>
        <v>0</v>
      </c>
      <c r="J31" s="121">
        <f t="shared" ref="J31:J36" si="2">ROUND(E31*G31, 2)</f>
        <v>0</v>
      </c>
      <c r="K31" s="122">
        <v>0.13553000000000001</v>
      </c>
      <c r="L31" s="122">
        <f>E31*K31</f>
        <v>1.6941250000000001</v>
      </c>
      <c r="O31" s="119">
        <v>20</v>
      </c>
      <c r="P31" s="119" t="s">
        <v>131</v>
      </c>
      <c r="T31" s="123" t="s">
        <v>2</v>
      </c>
      <c r="U31" s="123" t="s">
        <v>2</v>
      </c>
      <c r="V31" s="123" t="s">
        <v>49</v>
      </c>
      <c r="W31" s="124">
        <v>2.7</v>
      </c>
      <c r="Z31" s="119" t="s">
        <v>159</v>
      </c>
      <c r="AA31" s="119">
        <v>2225098101002</v>
      </c>
    </row>
    <row r="32" spans="1:27">
      <c r="A32" s="116">
        <v>13</v>
      </c>
      <c r="B32" s="117" t="s">
        <v>160</v>
      </c>
      <c r="C32" s="118" t="s">
        <v>169</v>
      </c>
      <c r="D32" s="125" t="s">
        <v>170</v>
      </c>
      <c r="E32" s="120">
        <v>12.62</v>
      </c>
      <c r="F32" s="119" t="s">
        <v>171</v>
      </c>
      <c r="I32" s="121">
        <f>ROUND(E32*G32, 2)</f>
        <v>0</v>
      </c>
      <c r="J32" s="121">
        <f t="shared" si="2"/>
        <v>0</v>
      </c>
      <c r="K32" s="122">
        <v>0.04</v>
      </c>
      <c r="L32" s="122">
        <f>E32*K32</f>
        <v>0.50480000000000003</v>
      </c>
      <c r="O32" s="119">
        <v>20</v>
      </c>
      <c r="P32" s="119" t="s">
        <v>131</v>
      </c>
      <c r="T32" s="123" t="s">
        <v>2</v>
      </c>
      <c r="U32" s="123" t="s">
        <v>2</v>
      </c>
      <c r="V32" s="123" t="s">
        <v>49</v>
      </c>
      <c r="Z32" s="119" t="s">
        <v>163</v>
      </c>
      <c r="AA32" s="119" t="s">
        <v>131</v>
      </c>
    </row>
    <row r="33" spans="1:27" ht="25.5">
      <c r="A33" s="116">
        <v>14</v>
      </c>
      <c r="B33" s="117" t="s">
        <v>127</v>
      </c>
      <c r="C33" s="118" t="s">
        <v>172</v>
      </c>
      <c r="D33" s="125" t="s">
        <v>173</v>
      </c>
      <c r="E33" s="120">
        <v>0.28000000000000003</v>
      </c>
      <c r="F33" s="119" t="s">
        <v>136</v>
      </c>
      <c r="H33" s="121">
        <f>ROUND(E33*G33, 2)</f>
        <v>0</v>
      </c>
      <c r="J33" s="121">
        <f t="shared" si="2"/>
        <v>0</v>
      </c>
      <c r="K33" s="122">
        <v>2.3628499999999999</v>
      </c>
      <c r="L33" s="122">
        <f>E33*K33</f>
        <v>0.66159800000000002</v>
      </c>
      <c r="O33" s="119">
        <v>20</v>
      </c>
      <c r="P33" s="119" t="s">
        <v>131</v>
      </c>
      <c r="T33" s="123" t="s">
        <v>2</v>
      </c>
      <c r="U33" s="123" t="s">
        <v>2</v>
      </c>
      <c r="V33" s="123" t="s">
        <v>49</v>
      </c>
      <c r="W33" s="124">
        <v>0.40400000000000003</v>
      </c>
      <c r="Z33" s="119" t="s">
        <v>159</v>
      </c>
      <c r="AA33" s="119">
        <v>2225098001021</v>
      </c>
    </row>
    <row r="34" spans="1:27">
      <c r="A34" s="116">
        <v>15</v>
      </c>
      <c r="B34" s="117" t="s">
        <v>140</v>
      </c>
      <c r="C34" s="118" t="s">
        <v>174</v>
      </c>
      <c r="D34" s="125" t="s">
        <v>175</v>
      </c>
      <c r="E34" s="120">
        <v>2.5</v>
      </c>
      <c r="F34" s="119" t="s">
        <v>176</v>
      </c>
      <c r="H34" s="121">
        <f>ROUND(E34*G34, 2)</f>
        <v>0</v>
      </c>
      <c r="J34" s="121">
        <f t="shared" si="2"/>
        <v>0</v>
      </c>
      <c r="K34" s="122">
        <v>1.7424999999999999</v>
      </c>
      <c r="L34" s="122">
        <f>E34*K34</f>
        <v>4.3562500000000002</v>
      </c>
      <c r="O34" s="119">
        <v>20</v>
      </c>
      <c r="P34" s="119" t="s">
        <v>131</v>
      </c>
      <c r="T34" s="123" t="s">
        <v>2</v>
      </c>
      <c r="U34" s="123" t="s">
        <v>2</v>
      </c>
      <c r="V34" s="123" t="s">
        <v>49</v>
      </c>
      <c r="Z34" s="119" t="s">
        <v>132</v>
      </c>
      <c r="AA34" s="119" t="s">
        <v>131</v>
      </c>
    </row>
    <row r="35" spans="1:27">
      <c r="A35" s="116">
        <v>16</v>
      </c>
      <c r="B35" s="117" t="s">
        <v>177</v>
      </c>
      <c r="C35" s="118" t="s">
        <v>178</v>
      </c>
      <c r="D35" s="125" t="s">
        <v>179</v>
      </c>
      <c r="E35" s="120">
        <v>11.010999999999999</v>
      </c>
      <c r="F35" s="119" t="s">
        <v>180</v>
      </c>
      <c r="H35" s="121">
        <f>ROUND(E35*G35, 2)</f>
        <v>0</v>
      </c>
      <c r="J35" s="121">
        <f t="shared" si="2"/>
        <v>0</v>
      </c>
      <c r="O35" s="119">
        <v>20</v>
      </c>
      <c r="P35" s="119" t="s">
        <v>131</v>
      </c>
      <c r="T35" s="123" t="s">
        <v>2</v>
      </c>
      <c r="U35" s="123" t="s">
        <v>2</v>
      </c>
      <c r="V35" s="123" t="s">
        <v>49</v>
      </c>
      <c r="W35" s="124">
        <v>8.93</v>
      </c>
      <c r="Z35" s="119" t="s">
        <v>181</v>
      </c>
      <c r="AA35" s="119">
        <v>149914</v>
      </c>
    </row>
    <row r="36" spans="1:27">
      <c r="A36" s="116">
        <v>17</v>
      </c>
      <c r="B36" s="117" t="s">
        <v>177</v>
      </c>
      <c r="C36" s="118" t="s">
        <v>182</v>
      </c>
      <c r="D36" s="125" t="s">
        <v>183</v>
      </c>
      <c r="E36" s="120">
        <v>11.010999999999999</v>
      </c>
      <c r="F36" s="119" t="s">
        <v>180</v>
      </c>
      <c r="H36" s="121">
        <f>ROUND(E36*G36, 2)</f>
        <v>0</v>
      </c>
      <c r="J36" s="121">
        <f t="shared" si="2"/>
        <v>0</v>
      </c>
      <c r="O36" s="119">
        <v>20</v>
      </c>
      <c r="P36" s="119" t="s">
        <v>131</v>
      </c>
      <c r="T36" s="123" t="s">
        <v>2</v>
      </c>
      <c r="U36" s="123" t="s">
        <v>2</v>
      </c>
      <c r="V36" s="123" t="s">
        <v>49</v>
      </c>
      <c r="W36" s="124">
        <v>1.52</v>
      </c>
      <c r="Z36" s="119" t="s">
        <v>181</v>
      </c>
      <c r="AA36" s="119">
        <v>1499140102201</v>
      </c>
    </row>
    <row r="37" spans="1:27">
      <c r="D37" s="136" t="s">
        <v>184</v>
      </c>
      <c r="E37" s="137">
        <f>J37</f>
        <v>0</v>
      </c>
      <c r="H37" s="137">
        <f>SUM(H30:H36)</f>
        <v>0</v>
      </c>
      <c r="I37" s="137">
        <f>SUM(I30:I36)</f>
        <v>0</v>
      </c>
      <c r="J37" s="137">
        <f>SUM(J30:J36)</f>
        <v>0</v>
      </c>
      <c r="L37" s="138">
        <f>SUM(L30:L36)</f>
        <v>7.2167729999999999</v>
      </c>
      <c r="N37" s="139">
        <f>SUM(N30:N36)</f>
        <v>0</v>
      </c>
      <c r="W37" s="124">
        <f>SUM(W30:W36)</f>
        <v>13.553999999999998</v>
      </c>
    </row>
    <row r="39" spans="1:27">
      <c r="D39" s="136" t="s">
        <v>185</v>
      </c>
      <c r="E39" s="139">
        <f>J39</f>
        <v>0</v>
      </c>
      <c r="H39" s="137">
        <f>+H21+H28+H37</f>
        <v>0</v>
      </c>
      <c r="I39" s="137">
        <f>+I21+I28+I37</f>
        <v>0</v>
      </c>
      <c r="J39" s="137">
        <f>+J21+J28+J37</f>
        <v>0</v>
      </c>
      <c r="L39" s="138">
        <f>+L21+L28+L37</f>
        <v>15.367229999999999</v>
      </c>
      <c r="N39" s="139">
        <f>+N21+N28+N37</f>
        <v>9.24</v>
      </c>
      <c r="W39" s="124">
        <f>+W21+W28+W37</f>
        <v>36.238</v>
      </c>
    </row>
    <row r="41" spans="1:27">
      <c r="B41" s="135" t="s">
        <v>186</v>
      </c>
    </row>
    <row r="42" spans="1:27">
      <c r="B42" s="118" t="s">
        <v>186</v>
      </c>
    </row>
    <row r="43" spans="1:27">
      <c r="A43" s="116">
        <v>18</v>
      </c>
      <c r="B43" s="117" t="s">
        <v>187</v>
      </c>
      <c r="C43" s="118" t="s">
        <v>188</v>
      </c>
      <c r="D43" s="125" t="s">
        <v>210</v>
      </c>
      <c r="E43" s="120">
        <v>1</v>
      </c>
      <c r="F43" s="119" t="s">
        <v>189</v>
      </c>
      <c r="H43" s="121">
        <f>ROUND(E43*G43, 2)</f>
        <v>0</v>
      </c>
      <c r="J43" s="121">
        <f t="shared" ref="J43:J50" si="3">ROUND(E43*G43, 2)</f>
        <v>0</v>
      </c>
      <c r="O43" s="119">
        <v>20</v>
      </c>
      <c r="P43" s="119" t="s">
        <v>131</v>
      </c>
      <c r="T43" s="123" t="s">
        <v>2</v>
      </c>
      <c r="U43" s="123" t="s">
        <v>2</v>
      </c>
      <c r="V43" s="123" t="s">
        <v>190</v>
      </c>
      <c r="W43" s="124">
        <v>1</v>
      </c>
      <c r="Z43" s="119" t="s">
        <v>191</v>
      </c>
      <c r="AA43" s="119" t="s">
        <v>131</v>
      </c>
    </row>
    <row r="44" spans="1:27">
      <c r="A44" s="116">
        <v>19</v>
      </c>
      <c r="B44" s="117" t="s">
        <v>187</v>
      </c>
      <c r="C44" s="118" t="s">
        <v>192</v>
      </c>
      <c r="D44" s="125" t="s">
        <v>193</v>
      </c>
      <c r="E44" s="120">
        <v>1</v>
      </c>
      <c r="F44" s="119" t="s">
        <v>189</v>
      </c>
      <c r="H44" s="121">
        <f>ROUND(E44*G44, 2)</f>
        <v>0</v>
      </c>
      <c r="J44" s="121">
        <f t="shared" si="3"/>
        <v>0</v>
      </c>
      <c r="O44" s="119">
        <v>20</v>
      </c>
      <c r="P44" s="119" t="s">
        <v>131</v>
      </c>
      <c r="T44" s="123" t="s">
        <v>2</v>
      </c>
      <c r="U44" s="123" t="s">
        <v>2</v>
      </c>
      <c r="V44" s="123" t="s">
        <v>190</v>
      </c>
      <c r="W44" s="124">
        <v>1</v>
      </c>
      <c r="Z44" s="119" t="s">
        <v>191</v>
      </c>
      <c r="AA44" s="119" t="s">
        <v>131</v>
      </c>
    </row>
    <row r="45" spans="1:27">
      <c r="A45" s="116">
        <v>20</v>
      </c>
      <c r="B45" s="117" t="s">
        <v>187</v>
      </c>
      <c r="C45" s="118" t="s">
        <v>194</v>
      </c>
      <c r="D45" s="125" t="s">
        <v>195</v>
      </c>
      <c r="E45" s="120">
        <v>1</v>
      </c>
      <c r="F45" s="119" t="s">
        <v>189</v>
      </c>
      <c r="H45" s="121">
        <f>ROUND(E45*G45, 2)</f>
        <v>0</v>
      </c>
      <c r="J45" s="121">
        <f t="shared" si="3"/>
        <v>0</v>
      </c>
      <c r="O45" s="119">
        <v>20</v>
      </c>
      <c r="P45" s="119" t="s">
        <v>131</v>
      </c>
      <c r="T45" s="123" t="s">
        <v>2</v>
      </c>
      <c r="U45" s="123" t="s">
        <v>2</v>
      </c>
      <c r="V45" s="123" t="s">
        <v>190</v>
      </c>
      <c r="W45" s="124">
        <v>1</v>
      </c>
      <c r="Z45" s="119" t="s">
        <v>191</v>
      </c>
      <c r="AA45" s="119" t="s">
        <v>131</v>
      </c>
    </row>
    <row r="46" spans="1:27">
      <c r="A46" s="116">
        <v>21</v>
      </c>
      <c r="B46" s="117" t="s">
        <v>187</v>
      </c>
      <c r="C46" s="118" t="s">
        <v>196</v>
      </c>
      <c r="D46" s="125" t="s">
        <v>197</v>
      </c>
      <c r="E46" s="120">
        <v>1</v>
      </c>
      <c r="F46" s="119" t="s">
        <v>189</v>
      </c>
      <c r="H46" s="121">
        <f>ROUND(E46*G46, 2)</f>
        <v>0</v>
      </c>
      <c r="J46" s="121">
        <f t="shared" si="3"/>
        <v>0</v>
      </c>
      <c r="O46" s="119">
        <v>20</v>
      </c>
      <c r="P46" s="119" t="s">
        <v>131</v>
      </c>
      <c r="T46" s="123" t="s">
        <v>2</v>
      </c>
      <c r="U46" s="123" t="s">
        <v>2</v>
      </c>
      <c r="V46" s="123" t="s">
        <v>190</v>
      </c>
      <c r="W46" s="124">
        <v>1</v>
      </c>
      <c r="Z46" s="119" t="s">
        <v>191</v>
      </c>
      <c r="AA46" s="119" t="s">
        <v>131</v>
      </c>
    </row>
    <row r="47" spans="1:27">
      <c r="A47" s="116">
        <v>22</v>
      </c>
      <c r="B47" s="117" t="s">
        <v>187</v>
      </c>
      <c r="C47" s="118" t="s">
        <v>198</v>
      </c>
      <c r="D47" s="125" t="s">
        <v>199</v>
      </c>
      <c r="E47" s="120">
        <v>1</v>
      </c>
      <c r="F47" s="119" t="s">
        <v>189</v>
      </c>
      <c r="H47" s="121">
        <f>ROUND(E47*G47, 2)</f>
        <v>0</v>
      </c>
      <c r="J47" s="121">
        <f t="shared" si="3"/>
        <v>0</v>
      </c>
      <c r="O47" s="119">
        <v>20</v>
      </c>
      <c r="P47" s="119" t="s">
        <v>131</v>
      </c>
      <c r="T47" s="123" t="s">
        <v>2</v>
      </c>
      <c r="U47" s="123" t="s">
        <v>2</v>
      </c>
      <c r="V47" s="123" t="s">
        <v>190</v>
      </c>
      <c r="W47" s="124">
        <v>1</v>
      </c>
      <c r="Z47" s="119" t="s">
        <v>191</v>
      </c>
      <c r="AA47" s="119" t="s">
        <v>131</v>
      </c>
    </row>
    <row r="48" spans="1:27" ht="25.5">
      <c r="A48" s="116">
        <v>23</v>
      </c>
      <c r="B48" s="117" t="s">
        <v>160</v>
      </c>
      <c r="C48" s="118" t="s">
        <v>200</v>
      </c>
      <c r="D48" s="125" t="s">
        <v>201</v>
      </c>
      <c r="E48" s="120">
        <v>1</v>
      </c>
      <c r="F48" s="119" t="s">
        <v>171</v>
      </c>
      <c r="I48" s="121">
        <f>ROUND(E48*G48, 2)</f>
        <v>0</v>
      </c>
      <c r="J48" s="121">
        <f t="shared" si="3"/>
        <v>0</v>
      </c>
      <c r="O48" s="119">
        <v>20</v>
      </c>
      <c r="P48" s="119" t="s">
        <v>131</v>
      </c>
      <c r="T48" s="123" t="s">
        <v>2</v>
      </c>
      <c r="U48" s="123" t="s">
        <v>2</v>
      </c>
      <c r="V48" s="123" t="s">
        <v>190</v>
      </c>
      <c r="Z48" s="119" t="s">
        <v>202</v>
      </c>
      <c r="AA48" s="119">
        <v>5597205</v>
      </c>
    </row>
    <row r="49" spans="1:27">
      <c r="A49" s="116">
        <v>24</v>
      </c>
      <c r="B49" s="117" t="s">
        <v>187</v>
      </c>
      <c r="C49" s="118" t="s">
        <v>203</v>
      </c>
      <c r="D49" s="125" t="s">
        <v>204</v>
      </c>
      <c r="E49" s="120">
        <v>1</v>
      </c>
      <c r="F49" s="119" t="s">
        <v>189</v>
      </c>
      <c r="H49" s="121">
        <f>ROUND(E49*G49, 2)</f>
        <v>0</v>
      </c>
      <c r="J49" s="121">
        <f t="shared" si="3"/>
        <v>0</v>
      </c>
      <c r="O49" s="119">
        <v>20</v>
      </c>
      <c r="P49" s="119" t="s">
        <v>131</v>
      </c>
      <c r="T49" s="123" t="s">
        <v>2</v>
      </c>
      <c r="U49" s="123" t="s">
        <v>2</v>
      </c>
      <c r="V49" s="123" t="s">
        <v>190</v>
      </c>
      <c r="W49" s="124">
        <v>1</v>
      </c>
      <c r="Z49" s="119" t="s">
        <v>191</v>
      </c>
      <c r="AA49" s="119" t="s">
        <v>131</v>
      </c>
    </row>
    <row r="50" spans="1:27">
      <c r="A50" s="116">
        <v>25</v>
      </c>
      <c r="B50" s="117" t="s">
        <v>187</v>
      </c>
      <c r="C50" s="118" t="s">
        <v>205</v>
      </c>
      <c r="D50" s="125" t="s">
        <v>206</v>
      </c>
      <c r="E50" s="120">
        <v>1</v>
      </c>
      <c r="F50" s="119" t="s">
        <v>207</v>
      </c>
      <c r="H50" s="121">
        <f>ROUND(E50*G50, 2)</f>
        <v>0</v>
      </c>
      <c r="J50" s="121">
        <f t="shared" si="3"/>
        <v>0</v>
      </c>
      <c r="O50" s="119">
        <v>20</v>
      </c>
      <c r="P50" s="119" t="s">
        <v>131</v>
      </c>
      <c r="T50" s="123" t="s">
        <v>2</v>
      </c>
      <c r="U50" s="123" t="s">
        <v>2</v>
      </c>
      <c r="V50" s="123" t="s">
        <v>190</v>
      </c>
      <c r="W50" s="124">
        <v>1</v>
      </c>
      <c r="Z50" s="119" t="s">
        <v>191</v>
      </c>
      <c r="AA50" s="119" t="s">
        <v>131</v>
      </c>
    </row>
    <row r="51" spans="1:27">
      <c r="D51" s="136" t="s">
        <v>208</v>
      </c>
      <c r="E51" s="137">
        <f>J51</f>
        <v>0</v>
      </c>
      <c r="H51" s="137">
        <f>SUM(H41:H50)</f>
        <v>0</v>
      </c>
      <c r="I51" s="137">
        <f>SUM(I41:I50)</f>
        <v>0</v>
      </c>
      <c r="J51" s="137">
        <f>SUM(J41:J50)</f>
        <v>0</v>
      </c>
      <c r="L51" s="138">
        <f>SUM(L41:L50)</f>
        <v>0</v>
      </c>
      <c r="N51" s="139">
        <f>SUM(N41:N50)</f>
        <v>0</v>
      </c>
      <c r="W51" s="124">
        <f>SUM(W41:W50)</f>
        <v>7</v>
      </c>
    </row>
    <row r="53" spans="1:27">
      <c r="D53" s="136" t="s">
        <v>208</v>
      </c>
      <c r="E53" s="137">
        <f>J53</f>
        <v>0</v>
      </c>
      <c r="H53" s="137">
        <f>+H51</f>
        <v>0</v>
      </c>
      <c r="I53" s="137">
        <f>+I51</f>
        <v>0</v>
      </c>
      <c r="J53" s="137">
        <f>+J51</f>
        <v>0</v>
      </c>
      <c r="L53" s="138">
        <f>+L51</f>
        <v>0</v>
      </c>
      <c r="N53" s="139">
        <f>+N51</f>
        <v>0</v>
      </c>
      <c r="W53" s="124">
        <f>+W51</f>
        <v>7</v>
      </c>
    </row>
    <row r="55" spans="1:27">
      <c r="D55" s="140" t="s">
        <v>209</v>
      </c>
      <c r="E55" s="137">
        <f>J55</f>
        <v>0</v>
      </c>
      <c r="H55" s="137">
        <f>+H39+H53</f>
        <v>0</v>
      </c>
      <c r="I55" s="137">
        <f>+I39+I53</f>
        <v>0</v>
      </c>
      <c r="J55" s="137">
        <f>+J39+J53</f>
        <v>0</v>
      </c>
      <c r="L55" s="138">
        <f>+L39+L53</f>
        <v>15.367229999999999</v>
      </c>
      <c r="N55" s="139">
        <f>+N39+N53</f>
        <v>9.24</v>
      </c>
      <c r="W55" s="124">
        <f>+W39+W53</f>
        <v>43.238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2020-01-30T07:29:53Z</cp:lastPrinted>
  <dcterms:created xsi:type="dcterms:W3CDTF">1999-04-06T07:39:42Z</dcterms:created>
  <dcterms:modified xsi:type="dcterms:W3CDTF">2020-01-31T12:48:53Z</dcterms:modified>
</cp:coreProperties>
</file>