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ckova\Desktop\MS Vajanskeho k VO\MS Vajanskeho - oprava -VV\"/>
    </mc:Choice>
  </mc:AlternateContent>
  <bookViews>
    <workbookView xWindow="240" yWindow="60" windowWidth="28800" windowHeight="14310" tabRatio="500" activeTab="2"/>
  </bookViews>
  <sheets>
    <sheet name="Prehlad" sheetId="3" r:id="rId1"/>
    <sheet name="Rekapitulacia" sheetId="5" r:id="rId2"/>
    <sheet name="Kryci list" sheetId="6" r:id="rId3"/>
  </sheets>
  <definedNames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list'!$A:$J</definedName>
    <definedName name="_xlnm.Print_Area" localSheetId="0">Prehlad!$A:$O</definedName>
    <definedName name="_xlnm.Print_Area" localSheetId="1">Rekapitulacia!$A:$G</definedName>
  </definedNames>
  <calcPr calcId="15251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C20" i="5"/>
  <c r="W43" i="3"/>
  <c r="I43" i="3"/>
  <c r="E17" i="6"/>
  <c r="C17" i="5"/>
  <c r="W41" i="3"/>
  <c r="I41" i="3"/>
  <c r="C16" i="5"/>
  <c r="W39" i="3"/>
  <c r="L39" i="3"/>
  <c r="L41" i="3" s="1"/>
  <c r="I39" i="3"/>
  <c r="N38" i="3"/>
  <c r="N39" i="3" s="1"/>
  <c r="N41" i="3" s="1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J39" i="3" s="1"/>
  <c r="H33" i="3"/>
  <c r="H39" i="3" s="1"/>
  <c r="E16" i="6"/>
  <c r="C14" i="5"/>
  <c r="W29" i="3"/>
  <c r="N29" i="3"/>
  <c r="L29" i="3"/>
  <c r="I29" i="3"/>
  <c r="C13" i="5"/>
  <c r="W27" i="3"/>
  <c r="N27" i="3"/>
  <c r="L27" i="3"/>
  <c r="I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J27" i="3" s="1"/>
  <c r="H18" i="3"/>
  <c r="H27" i="3" s="1"/>
  <c r="B13" i="5" s="1"/>
  <c r="C12" i="5"/>
  <c r="W15" i="3"/>
  <c r="N15" i="3"/>
  <c r="L15" i="3"/>
  <c r="I15" i="3"/>
  <c r="N14" i="3"/>
  <c r="L14" i="3"/>
  <c r="J14" i="3"/>
  <c r="J15" i="3" s="1"/>
  <c r="H14" i="3"/>
  <c r="H15" i="3" s="1"/>
  <c r="J26" i="6"/>
  <c r="J20" i="6"/>
  <c r="F19" i="6"/>
  <c r="F18" i="6"/>
  <c r="J14" i="6"/>
  <c r="J13" i="6"/>
  <c r="F1" i="6"/>
  <c r="B8" i="5"/>
  <c r="D8" i="3"/>
  <c r="N43" i="3" l="1"/>
  <c r="L43" i="3"/>
  <c r="J41" i="3"/>
  <c r="D16" i="5"/>
  <c r="E39" i="3"/>
  <c r="B12" i="5"/>
  <c r="H29" i="3"/>
  <c r="J29" i="3"/>
  <c r="E15" i="3"/>
  <c r="D12" i="5"/>
  <c r="E27" i="3"/>
  <c r="D13" i="5"/>
  <c r="B16" i="5"/>
  <c r="H41" i="3"/>
  <c r="E20" i="6"/>
  <c r="H43" i="3" l="1"/>
  <c r="B20" i="5" s="1"/>
  <c r="B14" i="5"/>
  <c r="D16" i="6"/>
  <c r="D17" i="5"/>
  <c r="E41" i="3"/>
  <c r="D17" i="6"/>
  <c r="F17" i="6" s="1"/>
  <c r="B17" i="5"/>
  <c r="J43" i="3"/>
  <c r="D14" i="5"/>
  <c r="E29" i="3"/>
  <c r="D20" i="5" l="1"/>
  <c r="E43" i="3"/>
  <c r="F25" i="6"/>
  <c r="F22" i="6"/>
  <c r="F16" i="6"/>
  <c r="F20" i="6" s="1"/>
  <c r="F24" i="6"/>
  <c r="D20" i="6"/>
  <c r="F23" i="6"/>
  <c r="F26" i="6" l="1"/>
  <c r="J28" i="6" s="1"/>
  <c r="I29" i="6" s="1"/>
  <c r="J29" i="6" s="1"/>
  <c r="J31" i="6"/>
  <c r="J12" i="6" s="1"/>
  <c r="F14" i="6" l="1"/>
  <c r="F13" i="6"/>
  <c r="F12" i="6"/>
</calcChain>
</file>

<file path=xl/sharedStrings.xml><?xml version="1.0" encoding="utf-8"?>
<sst xmlns="http://schemas.openxmlformats.org/spreadsheetml/2006/main" count="422" uniqueCount="204">
  <si>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</si>
  <si>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</si>
  <si>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</si>
  <si>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</si>
  <si>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</si>
  <si>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</si>
  <si>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</si>
  <si>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</si>
  <si>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</si>
  <si>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</si>
  <si>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</si>
  <si>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</si>
  <si>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</si>
  <si>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</si>
  <si>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</si>
  <si>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</si>
  <si>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</si>
  <si>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</si>
  <si>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</si>
  <si>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</si>
  <si>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</si>
  <si>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</si>
  <si>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</si>
  <si>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</si>
  <si>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</si>
  <si>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</si>
  <si>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</si>
  <si>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</si>
  <si>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</si>
  <si>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</si>
  <si>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</si>
  <si>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</si>
  <si>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</si>
  <si>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</si>
  <si>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</si>
  <si>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</si>
  <si>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</si>
  <si>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</si>
  <si>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</si>
  <si>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</si>
  <si>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</si>
  <si>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</si>
  <si>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</si>
  <si>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</si>
  <si>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</si>
  <si>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</si>
  <si>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</si>
  <si>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</si>
  <si>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</si>
  <si>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</si>
  <si>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</si>
  <si>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</si>
  <si>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</si>
  <si>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</si>
  <si>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</si>
  <si>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</si>
  <si>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</si>
  <si>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</si>
  <si>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</si>
  <si>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</si>
  <si>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</si>
  <si>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</si>
  <si>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</si>
  <si>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</si>
  <si>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</si>
  <si>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</si>
  <si>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</si>
  <si>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</si>
  <si>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</si>
  <si>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</si>
  <si>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</si>
  <si>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</si>
  <si>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</si>
  <si>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</si>
  <si>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</si>
  <si>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</si>
  <si>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</si>
  <si>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</si>
  <si>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</si>
  <si>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</si>
  <si>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</si>
  <si>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</si>
  <si>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</si>
  <si>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</si>
  <si>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</si>
  <si>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</si>
  <si>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</si>
  <si>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</si>
  <si>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</si>
  <si>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</si>
  <si>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</si>
  <si>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</si>
  <si>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</si>
  <si>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</si>
  <si>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</si>
  <si>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</si>
  <si>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</si>
  <si>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</si>
  <si>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</si>
  <si>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</si>
  <si>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</si>
  <si>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</si>
  <si>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</si>
  <si>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</si>
  <si>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</si>
  <si>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</si>
  <si>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</si>
  <si>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</si>
  <si>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</si>
  <si>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</si>
  <si>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</si>
  <si>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</si>
  <si>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Rožňava </t>
  </si>
  <si>
    <t xml:space="preserve">Spracoval:                                         </t>
  </si>
  <si>
    <t xml:space="preserve">Projektant: . </t>
  </si>
  <si>
    <t xml:space="preserve">JKSO : </t>
  </si>
  <si>
    <t>Dátum: 17.03.2022</t>
  </si>
  <si>
    <t>Stavba :MŠ Vajanského - oprava vnútorných priestorov</t>
  </si>
  <si>
    <t>Objekt : Výmena okien na chodbe</t>
  </si>
  <si>
    <t>Mesto Rožňava</t>
  </si>
  <si>
    <t xml:space="preserve"> Mesto Rožňava</t>
  </si>
  <si>
    <t>JKSO :</t>
  </si>
  <si>
    <t>17.03.2022</t>
  </si>
  <si>
    <t xml:space="preserve">Mesto Rožňava </t>
  </si>
  <si>
    <t xml:space="preserve">.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</si>
  <si>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</si>
  <si>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</si>
  <si>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</si>
  <si>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</si>
  <si>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</si>
  <si>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</si>
  <si>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</si>
  <si>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</si>
  <si>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</si>
  <si>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</si>
  <si>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</si>
  <si>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</si>
  <si>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</si>
  <si>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</si>
  <si>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</si>
  <si>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</si>
  <si>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</si>
  <si>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</si>
  <si>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</si>
  <si>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</si>
  <si>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</si>
  <si>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</si>
  <si>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349234831</t>
  </si>
  <si>
    <t>Vyspravenie okolo otvorov, osekanie, vyrovnanie</t>
  </si>
  <si>
    <t>m</t>
  </si>
  <si>
    <t xml:space="preserve">                    </t>
  </si>
  <si>
    <t>45.25.50</t>
  </si>
  <si>
    <t>EK</t>
  </si>
  <si>
    <t>S</t>
  </si>
  <si>
    <t xml:space="preserve">3 - ZVISLÉ A KOMPLETNÉ KONŠTRUKCIE  spolu: </t>
  </si>
  <si>
    <t>9 - OSTATNÉ KONŠTRUKCIE A PRÁCE</t>
  </si>
  <si>
    <t>013</t>
  </si>
  <si>
    <t>968061113</t>
  </si>
  <si>
    <t>Vyvesenie alebo zavesenie drev. krídiel okien</t>
  </si>
  <si>
    <t>kus</t>
  </si>
  <si>
    <t>45.11.11</t>
  </si>
  <si>
    <t>968062355</t>
  </si>
  <si>
    <t>Vybúranie rámov okien drev. dvojitých alebo zdvoj., vrátane parapetov vonkajších, vnútorných</t>
  </si>
  <si>
    <t>m2</t>
  </si>
  <si>
    <t>979081111</t>
  </si>
  <si>
    <t>Odvoz sute a vybúraných hmôt na skládku do 1 km</t>
  </si>
  <si>
    <t>t</t>
  </si>
  <si>
    <t>979081121</t>
  </si>
  <si>
    <t>Odvoz sute a vybúraných hmôt na skládku každý ďalší 1 km</t>
  </si>
  <si>
    <t>979082111</t>
  </si>
  <si>
    <t>Vnútrostavenisková doprava sute a vybúraných hmôt do 10 m</t>
  </si>
  <si>
    <t>979082121</t>
  </si>
  <si>
    <t>Vnútrost. doprava sute a vybúraných hmôt každých ďalších 5 m</t>
  </si>
  <si>
    <t>979131409</t>
  </si>
  <si>
    <t>Poplatok za ulož.a znešk.staveb.sute na vymedzených skládkach "O"-ostatný odpad</t>
  </si>
  <si>
    <t>998991111</t>
  </si>
  <si>
    <t>Presun hmôt pre opravy v objektoch výšky do 25 m</t>
  </si>
  <si>
    <t>45.41.10</t>
  </si>
  <si>
    <t>998991193</t>
  </si>
  <si>
    <t>Príplatok za zväčšený presun do 1000 m</t>
  </si>
  <si>
    <t xml:space="preserve">9 - OSTATNÉ KONŠTRUKCIE A PRÁCE  spolu: </t>
  </si>
  <si>
    <t xml:space="preserve">PRÁCE A DODÁVKY HSV  spolu: </t>
  </si>
  <si>
    <t>PRÁCE A DODÁVKY PSV</t>
  </si>
  <si>
    <t>767 - Konštrukcie doplnk. kovové stavebné</t>
  </si>
  <si>
    <t>767</t>
  </si>
  <si>
    <t>767631126</t>
  </si>
  <si>
    <t>Montáž + dodávka okien plastových 900/2100, vrátane parapetov vnútorných, obojstranných</t>
  </si>
  <si>
    <t>I</t>
  </si>
  <si>
    <t>45.42.11</t>
  </si>
  <si>
    <t>IK</t>
  </si>
  <si>
    <t>767631127</t>
  </si>
  <si>
    <t>Montáž + dodávka okien plastových 2100/2100, vrátane parapetov vnútorných, obojstranných</t>
  </si>
  <si>
    <t>767631128</t>
  </si>
  <si>
    <t>Montáž + dodávka okien plastových 3000/2100, vrátane parapetov vnútorných, obojstranných</t>
  </si>
  <si>
    <t>767631129</t>
  </si>
  <si>
    <t>Montáž + dodávka okien plastových 1200/2100, vrátane parapetov vnútorných, obojstranných</t>
  </si>
  <si>
    <t>998767201</t>
  </si>
  <si>
    <t>Presun hmôt pre kovové stav. doplnk. konštr. v objektoch výšky do 6 m</t>
  </si>
  <si>
    <t>45.42.12</t>
  </si>
  <si>
    <t>998767292</t>
  </si>
  <si>
    <t>Prípl. za zväčšený presun hmôt do 100 m pre kov. stav. konštr.</t>
  </si>
  <si>
    <t xml:space="preserve">767 - Konštrukcie doplnk. kovové stavebné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</si>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</sst>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50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e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/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G37" sqref="G37"/>
    </sheetView>
  </sheetViews>
  <sheetFormatPr defaultRowHeight="12.75"/>
  <cols>
    <col min="1" max="1" width="6.7109375" style="95" customWidth="1"/>
    <col min="2" max="2" width="3.7109375" style="96" customWidth="1"/>
    <col min="3" max="3" width="13" style="97" customWidth="1"/>
    <col min="4" max="4" width="35.7109375" style="98" customWidth="1"/>
    <col min="5" max="5" width="10.7109375" style="99" customWidth="1"/>
    <col min="6" max="6" width="5.28515625" style="100" customWidth="1"/>
    <col min="7" max="7" width="8.7109375" style="101" customWidth="1"/>
    <col min="8" max="9" width="9.7109375" style="101" hidden="1" customWidth="1"/>
    <col min="10" max="10" width="9.7109375" style="101" customWidth="1"/>
    <col min="11" max="11" width="7.42578125" style="102" hidden="1" customWidth="1"/>
    <col min="12" max="12" width="8.28515625" style="102" hidden="1" customWidth="1"/>
    <col min="13" max="13" width="9.140625" style="99" hidden="1"/>
    <col min="14" max="14" width="7" style="99" hidden="1" customWidth="1"/>
    <col min="15" max="15" width="3.5703125" style="100" customWidth="1"/>
    <col min="16" max="16" width="12.7109375" style="100" hidden="1" customWidth="1"/>
    <col min="17" max="19" width="13.28515625" style="99" hidden="1" customWidth="1"/>
    <col min="20" max="20" width="10.5703125" style="103" hidden="1" customWidth="1"/>
    <col min="21" max="21" width="10.28515625" style="103" hidden="1" customWidth="1"/>
    <col min="22" max="22" width="5.7109375" style="103" hidden="1" customWidth="1"/>
    <col min="23" max="23" width="9.140625" style="104" hidden="1"/>
    <col min="24" max="25" width="5.7109375" style="100" hidden="1" customWidth="1"/>
    <col min="26" max="26" width="7.5703125" style="100" hidden="1" customWidth="1"/>
    <col min="27" max="27" width="24.85546875" style="100" hidden="1" customWidth="1"/>
    <col min="28" max="28" width="4.28515625" style="100" hidden="1" customWidth="1"/>
    <col min="29" max="29" width="8.28515625" style="100" hidden="1" customWidth="1"/>
    <col min="30" max="30" width="8.7109375" style="100" hidden="1" customWidth="1"/>
    <col min="31" max="34" width="9.140625" style="100" hidden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112</v>
      </c>
      <c r="B1" s="86"/>
      <c r="C1" s="86"/>
      <c r="D1" s="86"/>
      <c r="E1" s="90" t="s">
        <v>113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  <c r="AE1" s="125" t="s">
        <v>9</v>
      </c>
      <c r="AF1" s="126" t="s">
        <v>10</v>
      </c>
      <c r="AG1" s="86"/>
      <c r="AH1" s="86"/>
    </row>
    <row r="2" spans="1:37">
      <c r="A2" s="90" t="s">
        <v>114</v>
      </c>
      <c r="B2" s="86"/>
      <c r="C2" s="86"/>
      <c r="D2" s="86"/>
      <c r="E2" s="90" t="s">
        <v>115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11</v>
      </c>
      <c r="AA2" s="84" t="s">
        <v>12</v>
      </c>
      <c r="AB2" s="84" t="s">
        <v>13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14</v>
      </c>
      <c r="B3" s="86"/>
      <c r="C3" s="86"/>
      <c r="D3" s="86"/>
      <c r="E3" s="90" t="s">
        <v>116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15</v>
      </c>
      <c r="AA3" s="84" t="s">
        <v>16</v>
      </c>
      <c r="AB3" s="84" t="s">
        <v>13</v>
      </c>
      <c r="AC3" s="84" t="s">
        <v>17</v>
      </c>
      <c r="AD3" s="85" t="s">
        <v>18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19</v>
      </c>
      <c r="AA4" s="84" t="s">
        <v>20</v>
      </c>
      <c r="AB4" s="84" t="s">
        <v>13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21</v>
      </c>
      <c r="AA5" s="84" t="s">
        <v>16</v>
      </c>
      <c r="AB5" s="84" t="s">
        <v>13</v>
      </c>
      <c r="AC5" s="84" t="s">
        <v>17</v>
      </c>
      <c r="AD5" s="85" t="s">
        <v>18</v>
      </c>
      <c r="AE5" s="125">
        <v>4</v>
      </c>
      <c r="AF5" s="130">
        <v>123.4567</v>
      </c>
      <c r="AG5" s="86"/>
      <c r="AH5" s="86"/>
    </row>
    <row r="6" spans="1:37">
      <c r="A6" s="90" t="s">
        <v>118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22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119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23</v>
      </c>
      <c r="B9" s="92" t="s">
        <v>24</v>
      </c>
      <c r="C9" s="92" t="s">
        <v>25</v>
      </c>
      <c r="D9" s="92" t="s">
        <v>26</v>
      </c>
      <c r="E9" s="92" t="s">
        <v>27</v>
      </c>
      <c r="F9" s="92" t="s">
        <v>28</v>
      </c>
      <c r="G9" s="92" t="s">
        <v>29</v>
      </c>
      <c r="H9" s="92" t="s">
        <v>30</v>
      </c>
      <c r="I9" s="92" t="s">
        <v>31</v>
      </c>
      <c r="J9" s="92" t="s">
        <v>32</v>
      </c>
      <c r="K9" s="109" t="s">
        <v>33</v>
      </c>
      <c r="L9" s="110"/>
      <c r="M9" s="111" t="s">
        <v>34</v>
      </c>
      <c r="N9" s="110"/>
      <c r="O9" s="92" t="s">
        <v>3</v>
      </c>
      <c r="P9" s="112" t="s">
        <v>35</v>
      </c>
      <c r="Q9" s="115" t="s">
        <v>27</v>
      </c>
      <c r="R9" s="115" t="s">
        <v>27</v>
      </c>
      <c r="S9" s="112" t="s">
        <v>27</v>
      </c>
      <c r="T9" s="116" t="s">
        <v>36</v>
      </c>
      <c r="U9" s="117" t="s">
        <v>37</v>
      </c>
      <c r="V9" s="118" t="s">
        <v>38</v>
      </c>
      <c r="W9" s="92" t="s">
        <v>39</v>
      </c>
      <c r="X9" s="92" t="s">
        <v>40</v>
      </c>
      <c r="Y9" s="92" t="s">
        <v>41</v>
      </c>
      <c r="Z9" s="131" t="s">
        <v>42</v>
      </c>
      <c r="AA9" s="131" t="s">
        <v>43</v>
      </c>
      <c r="AB9" s="92" t="s">
        <v>38</v>
      </c>
      <c r="AC9" s="92" t="s">
        <v>44</v>
      </c>
      <c r="AD9" s="92" t="s">
        <v>45</v>
      </c>
      <c r="AE9" s="132" t="s">
        <v>46</v>
      </c>
      <c r="AF9" s="132" t="s">
        <v>47</v>
      </c>
      <c r="AG9" s="132" t="s">
        <v>27</v>
      </c>
      <c r="AH9" s="132" t="s">
        <v>48</v>
      </c>
      <c r="AJ9" s="86" t="s">
        <v>140</v>
      </c>
      <c r="AK9" s="86" t="s">
        <v>142</v>
      </c>
    </row>
    <row r="10" spans="1:37">
      <c r="A10" s="94" t="s">
        <v>49</v>
      </c>
      <c r="B10" s="94" t="s">
        <v>50</v>
      </c>
      <c r="C10" s="108"/>
      <c r="D10" s="94" t="s">
        <v>51</v>
      </c>
      <c r="E10" s="94" t="s">
        <v>52</v>
      </c>
      <c r="F10" s="94" t="s">
        <v>53</v>
      </c>
      <c r="G10" s="94" t="s">
        <v>54</v>
      </c>
      <c r="H10" s="94" t="s">
        <v>55</v>
      </c>
      <c r="I10" s="94" t="s">
        <v>56</v>
      </c>
      <c r="J10" s="94"/>
      <c r="K10" s="94" t="s">
        <v>29</v>
      </c>
      <c r="L10" s="94" t="s">
        <v>32</v>
      </c>
      <c r="M10" s="113" t="s">
        <v>29</v>
      </c>
      <c r="N10" s="94" t="s">
        <v>32</v>
      </c>
      <c r="O10" s="94" t="s">
        <v>57</v>
      </c>
      <c r="P10" s="114"/>
      <c r="Q10" s="119" t="s">
        <v>58</v>
      </c>
      <c r="R10" s="119" t="s">
        <v>59</v>
      </c>
      <c r="S10" s="114" t="s">
        <v>60</v>
      </c>
      <c r="T10" s="120" t="s">
        <v>61</v>
      </c>
      <c r="U10" s="121" t="s">
        <v>62</v>
      </c>
      <c r="V10" s="122" t="s">
        <v>63</v>
      </c>
      <c r="W10" s="123"/>
      <c r="X10" s="124"/>
      <c r="Y10" s="124"/>
      <c r="Z10" s="133" t="s">
        <v>64</v>
      </c>
      <c r="AA10" s="133" t="s">
        <v>49</v>
      </c>
      <c r="AB10" s="94" t="s">
        <v>65</v>
      </c>
      <c r="AC10" s="124"/>
      <c r="AD10" s="124"/>
      <c r="AE10" s="134"/>
      <c r="AF10" s="134"/>
      <c r="AG10" s="134"/>
      <c r="AH10" s="134"/>
      <c r="AJ10" s="86" t="s">
        <v>141</v>
      </c>
      <c r="AK10" s="86" t="s">
        <v>143</v>
      </c>
    </row>
    <row r="12" spans="1:37">
      <c r="B12" s="144" t="s">
        <v>144</v>
      </c>
    </row>
    <row r="13" spans="1:37">
      <c r="B13" s="97" t="s">
        <v>145</v>
      </c>
    </row>
    <row r="14" spans="1:37">
      <c r="A14" s="95">
        <v>1</v>
      </c>
      <c r="B14" s="96" t="s">
        <v>146</v>
      </c>
      <c r="C14" s="97" t="s">
        <v>147</v>
      </c>
      <c r="D14" s="98" t="s">
        <v>148</v>
      </c>
      <c r="E14" s="99">
        <v>158.4</v>
      </c>
      <c r="F14" s="100" t="s">
        <v>149</v>
      </c>
      <c r="H14" s="101">
        <f>ROUND(E14*G14,2)</f>
        <v>0</v>
      </c>
      <c r="J14" s="101">
        <f>ROUND(E14*G14,2)</f>
        <v>0</v>
      </c>
      <c r="K14" s="102">
        <v>6.0150000000000002E-2</v>
      </c>
      <c r="L14" s="102">
        <f>E14*K14</f>
        <v>9.5277600000000007</v>
      </c>
      <c r="N14" s="99">
        <f>E14*M14</f>
        <v>0</v>
      </c>
      <c r="O14" s="100">
        <v>20</v>
      </c>
      <c r="P14" s="100" t="s">
        <v>150</v>
      </c>
      <c r="V14" s="103" t="s">
        <v>103</v>
      </c>
      <c r="W14" s="104">
        <v>99.792000000000002</v>
      </c>
      <c r="X14" s="97" t="s">
        <v>147</v>
      </c>
      <c r="Y14" s="97" t="s">
        <v>147</v>
      </c>
      <c r="Z14" s="100" t="s">
        <v>151</v>
      </c>
      <c r="AB14" s="100">
        <v>7</v>
      </c>
      <c r="AJ14" s="86" t="s">
        <v>152</v>
      </c>
      <c r="AK14" s="86" t="s">
        <v>153</v>
      </c>
    </row>
    <row r="15" spans="1:37">
      <c r="D15" s="145" t="s">
        <v>154</v>
      </c>
      <c r="E15" s="146">
        <f>J15</f>
        <v>0</v>
      </c>
      <c r="H15" s="146">
        <f>SUM(H12:H14)</f>
        <v>0</v>
      </c>
      <c r="I15" s="146">
        <f>SUM(I12:I14)</f>
        <v>0</v>
      </c>
      <c r="J15" s="146">
        <f>SUM(J12:J14)</f>
        <v>0</v>
      </c>
      <c r="L15" s="147">
        <f>SUM(L12:L14)</f>
        <v>9.5277600000000007</v>
      </c>
      <c r="N15" s="148">
        <f>SUM(N12:N14)</f>
        <v>0</v>
      </c>
      <c r="W15" s="104">
        <f>SUM(W12:W14)</f>
        <v>99.792000000000002</v>
      </c>
    </row>
    <row r="17" spans="1:37">
      <c r="B17" s="97" t="s">
        <v>155</v>
      </c>
    </row>
    <row r="18" spans="1:37">
      <c r="A18" s="95">
        <v>2</v>
      </c>
      <c r="B18" s="96" t="s">
        <v>156</v>
      </c>
      <c r="C18" s="97" t="s">
        <v>157</v>
      </c>
      <c r="D18" s="98" t="s">
        <v>158</v>
      </c>
      <c r="E18" s="99">
        <v>22</v>
      </c>
      <c r="F18" s="100" t="s">
        <v>159</v>
      </c>
      <c r="H18" s="101">
        <f t="shared" ref="H18:H26" si="0">ROUND(E18*G18,2)</f>
        <v>0</v>
      </c>
      <c r="J18" s="101">
        <f t="shared" ref="J18:J26" si="1">ROUND(E18*G18,2)</f>
        <v>0</v>
      </c>
      <c r="L18" s="102">
        <f t="shared" ref="L18:L26" si="2">E18*K18</f>
        <v>0</v>
      </c>
      <c r="N18" s="99">
        <f t="shared" ref="N18:N26" si="3">E18*M18</f>
        <v>0</v>
      </c>
      <c r="O18" s="100">
        <v>20</v>
      </c>
      <c r="P18" s="100" t="s">
        <v>150</v>
      </c>
      <c r="V18" s="103" t="s">
        <v>103</v>
      </c>
      <c r="W18" s="104">
        <v>1.056</v>
      </c>
      <c r="X18" s="97" t="s">
        <v>157</v>
      </c>
      <c r="Y18" s="97" t="s">
        <v>157</v>
      </c>
      <c r="Z18" s="100" t="s">
        <v>160</v>
      </c>
      <c r="AB18" s="100">
        <v>1</v>
      </c>
      <c r="AJ18" s="86" t="s">
        <v>152</v>
      </c>
      <c r="AK18" s="86" t="s">
        <v>153</v>
      </c>
    </row>
    <row r="19" spans="1:37" ht="25.5">
      <c r="A19" s="95">
        <v>3</v>
      </c>
      <c r="B19" s="96" t="s">
        <v>156</v>
      </c>
      <c r="C19" s="97" t="s">
        <v>161</v>
      </c>
      <c r="D19" s="98" t="s">
        <v>162</v>
      </c>
      <c r="E19" s="99">
        <v>67.790000000000006</v>
      </c>
      <c r="F19" s="100" t="s">
        <v>163</v>
      </c>
      <c r="H19" s="101">
        <f t="shared" si="0"/>
        <v>0</v>
      </c>
      <c r="J19" s="101">
        <f t="shared" si="1"/>
        <v>0</v>
      </c>
      <c r="K19" s="102">
        <v>1.0300000000000001E-3</v>
      </c>
      <c r="L19" s="102">
        <f t="shared" si="2"/>
        <v>6.9823700000000016E-2</v>
      </c>
      <c r="M19" s="99">
        <v>6.2E-2</v>
      </c>
      <c r="N19" s="99">
        <f t="shared" si="3"/>
        <v>4.2029800000000002</v>
      </c>
      <c r="O19" s="100">
        <v>20</v>
      </c>
      <c r="P19" s="100" t="s">
        <v>150</v>
      </c>
      <c r="V19" s="103" t="s">
        <v>103</v>
      </c>
      <c r="W19" s="104">
        <v>37.149000000000001</v>
      </c>
      <c r="X19" s="97" t="s">
        <v>161</v>
      </c>
      <c r="Y19" s="97" t="s">
        <v>161</v>
      </c>
      <c r="Z19" s="100" t="s">
        <v>160</v>
      </c>
      <c r="AB19" s="100">
        <v>1</v>
      </c>
      <c r="AJ19" s="86" t="s">
        <v>152</v>
      </c>
      <c r="AK19" s="86" t="s">
        <v>153</v>
      </c>
    </row>
    <row r="20" spans="1:37">
      <c r="A20" s="95">
        <v>4</v>
      </c>
      <c r="B20" s="96" t="s">
        <v>156</v>
      </c>
      <c r="C20" s="97" t="s">
        <v>164</v>
      </c>
      <c r="D20" s="98" t="s">
        <v>165</v>
      </c>
      <c r="E20" s="99">
        <v>4.1399999999999997</v>
      </c>
      <c r="F20" s="100" t="s">
        <v>166</v>
      </c>
      <c r="H20" s="101">
        <f t="shared" si="0"/>
        <v>0</v>
      </c>
      <c r="J20" s="101">
        <f t="shared" si="1"/>
        <v>0</v>
      </c>
      <c r="L20" s="102">
        <f t="shared" si="2"/>
        <v>0</v>
      </c>
      <c r="N20" s="99">
        <f t="shared" si="3"/>
        <v>0</v>
      </c>
      <c r="O20" s="100">
        <v>20</v>
      </c>
      <c r="P20" s="100" t="s">
        <v>150</v>
      </c>
      <c r="V20" s="103" t="s">
        <v>103</v>
      </c>
      <c r="W20" s="104">
        <v>2.2400000000000002</v>
      </c>
      <c r="X20" s="97" t="s">
        <v>164</v>
      </c>
      <c r="Y20" s="97" t="s">
        <v>164</v>
      </c>
      <c r="Z20" s="100" t="s">
        <v>160</v>
      </c>
      <c r="AB20" s="100">
        <v>1</v>
      </c>
      <c r="AJ20" s="86" t="s">
        <v>152</v>
      </c>
      <c r="AK20" s="86" t="s">
        <v>153</v>
      </c>
    </row>
    <row r="21" spans="1:37" ht="25.5">
      <c r="A21" s="95">
        <v>5</v>
      </c>
      <c r="B21" s="96" t="s">
        <v>156</v>
      </c>
      <c r="C21" s="97" t="s">
        <v>167</v>
      </c>
      <c r="D21" s="98" t="s">
        <v>168</v>
      </c>
      <c r="E21" s="99">
        <v>41.4</v>
      </c>
      <c r="F21" s="100" t="s">
        <v>166</v>
      </c>
      <c r="H21" s="101">
        <f t="shared" si="0"/>
        <v>0</v>
      </c>
      <c r="J21" s="101">
        <f t="shared" si="1"/>
        <v>0</v>
      </c>
      <c r="L21" s="102">
        <f t="shared" si="2"/>
        <v>0</v>
      </c>
      <c r="N21" s="99">
        <f t="shared" si="3"/>
        <v>0</v>
      </c>
      <c r="O21" s="100">
        <v>20</v>
      </c>
      <c r="P21" s="100" t="s">
        <v>150</v>
      </c>
      <c r="V21" s="103" t="s">
        <v>103</v>
      </c>
      <c r="X21" s="97" t="s">
        <v>167</v>
      </c>
      <c r="Y21" s="97" t="s">
        <v>167</v>
      </c>
      <c r="Z21" s="100" t="s">
        <v>160</v>
      </c>
      <c r="AB21" s="100">
        <v>1</v>
      </c>
      <c r="AJ21" s="86" t="s">
        <v>152</v>
      </c>
      <c r="AK21" s="86" t="s">
        <v>153</v>
      </c>
    </row>
    <row r="22" spans="1:37" ht="25.5">
      <c r="A22" s="95">
        <v>6</v>
      </c>
      <c r="B22" s="96" t="s">
        <v>156</v>
      </c>
      <c r="C22" s="97" t="s">
        <v>169</v>
      </c>
      <c r="D22" s="98" t="s">
        <v>170</v>
      </c>
      <c r="E22" s="99">
        <v>4.1399999999999997</v>
      </c>
      <c r="F22" s="100" t="s">
        <v>166</v>
      </c>
      <c r="H22" s="101">
        <f t="shared" si="0"/>
        <v>0</v>
      </c>
      <c r="J22" s="101">
        <f t="shared" si="1"/>
        <v>0</v>
      </c>
      <c r="L22" s="102">
        <f t="shared" si="2"/>
        <v>0</v>
      </c>
      <c r="N22" s="99">
        <f t="shared" si="3"/>
        <v>0</v>
      </c>
      <c r="O22" s="100">
        <v>20</v>
      </c>
      <c r="P22" s="100" t="s">
        <v>150</v>
      </c>
      <c r="V22" s="103" t="s">
        <v>103</v>
      </c>
      <c r="W22" s="104">
        <v>4.6660000000000004</v>
      </c>
      <c r="X22" s="97" t="s">
        <v>169</v>
      </c>
      <c r="Y22" s="97" t="s">
        <v>169</v>
      </c>
      <c r="Z22" s="100" t="s">
        <v>160</v>
      </c>
      <c r="AB22" s="100">
        <v>1</v>
      </c>
      <c r="AJ22" s="86" t="s">
        <v>152</v>
      </c>
      <c r="AK22" s="86" t="s">
        <v>153</v>
      </c>
    </row>
    <row r="23" spans="1:37" ht="25.5">
      <c r="A23" s="95">
        <v>7</v>
      </c>
      <c r="B23" s="96" t="s">
        <v>156</v>
      </c>
      <c r="C23" s="97" t="s">
        <v>171</v>
      </c>
      <c r="D23" s="98" t="s">
        <v>172</v>
      </c>
      <c r="E23" s="99">
        <v>41.4</v>
      </c>
      <c r="F23" s="100" t="s">
        <v>166</v>
      </c>
      <c r="H23" s="101">
        <f t="shared" si="0"/>
        <v>0</v>
      </c>
      <c r="J23" s="101">
        <f t="shared" si="1"/>
        <v>0</v>
      </c>
      <c r="L23" s="102">
        <f t="shared" si="2"/>
        <v>0</v>
      </c>
      <c r="N23" s="99">
        <f t="shared" si="3"/>
        <v>0</v>
      </c>
      <c r="O23" s="100">
        <v>20</v>
      </c>
      <c r="P23" s="100" t="s">
        <v>150</v>
      </c>
      <c r="V23" s="103" t="s">
        <v>103</v>
      </c>
      <c r="W23" s="104">
        <v>5.2160000000000002</v>
      </c>
      <c r="X23" s="97" t="s">
        <v>171</v>
      </c>
      <c r="Y23" s="97" t="s">
        <v>171</v>
      </c>
      <c r="Z23" s="100" t="s">
        <v>160</v>
      </c>
      <c r="AB23" s="100">
        <v>1</v>
      </c>
      <c r="AJ23" s="86" t="s">
        <v>152</v>
      </c>
      <c r="AK23" s="86" t="s">
        <v>153</v>
      </c>
    </row>
    <row r="24" spans="1:37" ht="25.5">
      <c r="A24" s="95">
        <v>8</v>
      </c>
      <c r="B24" s="96" t="s">
        <v>156</v>
      </c>
      <c r="C24" s="97" t="s">
        <v>173</v>
      </c>
      <c r="D24" s="98" t="s">
        <v>174</v>
      </c>
      <c r="E24" s="99">
        <v>3.7250000000000001</v>
      </c>
      <c r="F24" s="100" t="s">
        <v>166</v>
      </c>
      <c r="H24" s="101">
        <f t="shared" si="0"/>
        <v>0</v>
      </c>
      <c r="J24" s="101">
        <f t="shared" si="1"/>
        <v>0</v>
      </c>
      <c r="L24" s="102">
        <f t="shared" si="2"/>
        <v>0</v>
      </c>
      <c r="N24" s="99">
        <f t="shared" si="3"/>
        <v>0</v>
      </c>
      <c r="O24" s="100">
        <v>20</v>
      </c>
      <c r="P24" s="100" t="s">
        <v>150</v>
      </c>
      <c r="V24" s="103" t="s">
        <v>103</v>
      </c>
      <c r="X24" s="97" t="s">
        <v>173</v>
      </c>
      <c r="Y24" s="97" t="s">
        <v>173</v>
      </c>
      <c r="Z24" s="100" t="s">
        <v>160</v>
      </c>
      <c r="AB24" s="100">
        <v>1</v>
      </c>
      <c r="AJ24" s="86" t="s">
        <v>152</v>
      </c>
      <c r="AK24" s="86" t="s">
        <v>153</v>
      </c>
    </row>
    <row r="25" spans="1:37">
      <c r="A25" s="95">
        <v>9</v>
      </c>
      <c r="B25" s="96" t="s">
        <v>146</v>
      </c>
      <c r="C25" s="97" t="s">
        <v>175</v>
      </c>
      <c r="D25" s="98" t="s">
        <v>176</v>
      </c>
      <c r="E25" s="99">
        <v>9.5980000000000008</v>
      </c>
      <c r="F25" s="100" t="s">
        <v>166</v>
      </c>
      <c r="H25" s="101">
        <f t="shared" si="0"/>
        <v>0</v>
      </c>
      <c r="J25" s="101">
        <f t="shared" si="1"/>
        <v>0</v>
      </c>
      <c r="L25" s="102">
        <f t="shared" si="2"/>
        <v>0</v>
      </c>
      <c r="N25" s="99">
        <f t="shared" si="3"/>
        <v>0</v>
      </c>
      <c r="O25" s="100">
        <v>20</v>
      </c>
      <c r="P25" s="100" t="s">
        <v>150</v>
      </c>
      <c r="V25" s="103" t="s">
        <v>103</v>
      </c>
      <c r="W25" s="104">
        <v>23.821999999999999</v>
      </c>
      <c r="X25" s="97" t="s">
        <v>175</v>
      </c>
      <c r="Y25" s="97" t="s">
        <v>175</v>
      </c>
      <c r="Z25" s="100" t="s">
        <v>177</v>
      </c>
      <c r="AB25" s="100">
        <v>1</v>
      </c>
      <c r="AJ25" s="86" t="s">
        <v>152</v>
      </c>
      <c r="AK25" s="86" t="s">
        <v>153</v>
      </c>
    </row>
    <row r="26" spans="1:37">
      <c r="A26" s="95">
        <v>10</v>
      </c>
      <c r="B26" s="96" t="s">
        <v>146</v>
      </c>
      <c r="C26" s="97" t="s">
        <v>178</v>
      </c>
      <c r="D26" s="98" t="s">
        <v>179</v>
      </c>
      <c r="E26" s="99">
        <v>9.5980000000000008</v>
      </c>
      <c r="F26" s="100" t="s">
        <v>166</v>
      </c>
      <c r="H26" s="101">
        <f t="shared" si="0"/>
        <v>0</v>
      </c>
      <c r="J26" s="101">
        <f t="shared" si="1"/>
        <v>0</v>
      </c>
      <c r="L26" s="102">
        <f t="shared" si="2"/>
        <v>0</v>
      </c>
      <c r="N26" s="99">
        <f t="shared" si="3"/>
        <v>0</v>
      </c>
      <c r="O26" s="100">
        <v>20</v>
      </c>
      <c r="P26" s="100" t="s">
        <v>150</v>
      </c>
      <c r="V26" s="103" t="s">
        <v>103</v>
      </c>
      <c r="X26" s="97" t="s">
        <v>178</v>
      </c>
      <c r="Y26" s="97" t="s">
        <v>178</v>
      </c>
      <c r="Z26" s="100" t="s">
        <v>177</v>
      </c>
      <c r="AB26" s="100">
        <v>1</v>
      </c>
      <c r="AJ26" s="86" t="s">
        <v>152</v>
      </c>
      <c r="AK26" s="86" t="s">
        <v>153</v>
      </c>
    </row>
    <row r="27" spans="1:37">
      <c r="D27" s="145" t="s">
        <v>180</v>
      </c>
      <c r="E27" s="146">
        <f>J27</f>
        <v>0</v>
      </c>
      <c r="H27" s="146">
        <f>SUM(H17:H26)</f>
        <v>0</v>
      </c>
      <c r="I27" s="146">
        <f>SUM(I17:I26)</f>
        <v>0</v>
      </c>
      <c r="J27" s="146">
        <f>SUM(J17:J26)</f>
        <v>0</v>
      </c>
      <c r="L27" s="147">
        <f>SUM(L17:L26)</f>
        <v>6.9823700000000016E-2</v>
      </c>
      <c r="N27" s="148">
        <f>SUM(N17:N26)</f>
        <v>4.2029800000000002</v>
      </c>
      <c r="W27" s="104">
        <f>SUM(W17:W26)</f>
        <v>74.149000000000001</v>
      </c>
    </row>
    <row r="29" spans="1:37">
      <c r="D29" s="145" t="s">
        <v>181</v>
      </c>
      <c r="E29" s="148">
        <f>J29</f>
        <v>0</v>
      </c>
      <c r="H29" s="146">
        <f>+H15+H27</f>
        <v>0</v>
      </c>
      <c r="I29" s="146">
        <f>+I15+I27</f>
        <v>0</v>
      </c>
      <c r="J29" s="146">
        <f>+J15+J27</f>
        <v>0</v>
      </c>
      <c r="L29" s="147">
        <f>+L15+L27</f>
        <v>9.5975837000000013</v>
      </c>
      <c r="N29" s="148">
        <f>+N15+N27</f>
        <v>4.2029800000000002</v>
      </c>
      <c r="W29" s="104">
        <f>+W15+W27</f>
        <v>173.941</v>
      </c>
    </row>
    <row r="31" spans="1:37">
      <c r="B31" s="144" t="s">
        <v>182</v>
      </c>
    </row>
    <row r="32" spans="1:37">
      <c r="B32" s="97" t="s">
        <v>183</v>
      </c>
    </row>
    <row r="33" spans="1:37" ht="25.5">
      <c r="A33" s="95">
        <v>11</v>
      </c>
      <c r="B33" s="96" t="s">
        <v>184</v>
      </c>
      <c r="C33" s="97" t="s">
        <v>185</v>
      </c>
      <c r="D33" s="98" t="s">
        <v>186</v>
      </c>
      <c r="E33" s="99">
        <v>8</v>
      </c>
      <c r="F33" s="100" t="s">
        <v>159</v>
      </c>
      <c r="H33" s="101">
        <f t="shared" ref="H33:H38" si="4">ROUND(E33*G33,2)</f>
        <v>0</v>
      </c>
      <c r="J33" s="101">
        <f t="shared" ref="J33:J38" si="5">ROUND(E33*G33,2)</f>
        <v>0</v>
      </c>
      <c r="K33" s="102">
        <v>4.0999999999999999E-4</v>
      </c>
      <c r="L33" s="102">
        <f t="shared" ref="L33:L38" si="6">E33*K33</f>
        <v>3.2799999999999999E-3</v>
      </c>
      <c r="N33" s="99">
        <f t="shared" ref="N33:N38" si="7">E33*M33</f>
        <v>0</v>
      </c>
      <c r="O33" s="100">
        <v>20</v>
      </c>
      <c r="P33" s="100" t="s">
        <v>150</v>
      </c>
      <c r="V33" s="103" t="s">
        <v>187</v>
      </c>
      <c r="W33" s="104">
        <v>19.391999999999999</v>
      </c>
      <c r="X33" s="97" t="s">
        <v>185</v>
      </c>
      <c r="Y33" s="97" t="s">
        <v>185</v>
      </c>
      <c r="Z33" s="100" t="s">
        <v>188</v>
      </c>
      <c r="AB33" s="100">
        <v>7</v>
      </c>
      <c r="AJ33" s="86" t="s">
        <v>189</v>
      </c>
      <c r="AK33" s="86" t="s">
        <v>153</v>
      </c>
    </row>
    <row r="34" spans="1:37" ht="25.5">
      <c r="A34" s="95">
        <v>12</v>
      </c>
      <c r="B34" s="96" t="s">
        <v>184</v>
      </c>
      <c r="C34" s="97" t="s">
        <v>190</v>
      </c>
      <c r="D34" s="98" t="s">
        <v>191</v>
      </c>
      <c r="E34" s="99">
        <v>4</v>
      </c>
      <c r="F34" s="100" t="s">
        <v>159</v>
      </c>
      <c r="H34" s="101">
        <f t="shared" si="4"/>
        <v>0</v>
      </c>
      <c r="J34" s="101">
        <f t="shared" si="5"/>
        <v>0</v>
      </c>
      <c r="K34" s="102">
        <v>4.0999999999999999E-4</v>
      </c>
      <c r="L34" s="102">
        <f t="shared" si="6"/>
        <v>1.64E-3</v>
      </c>
      <c r="N34" s="99">
        <f t="shared" si="7"/>
        <v>0</v>
      </c>
      <c r="O34" s="100">
        <v>20</v>
      </c>
      <c r="P34" s="100" t="s">
        <v>150</v>
      </c>
      <c r="V34" s="103" t="s">
        <v>187</v>
      </c>
      <c r="W34" s="104">
        <v>9.6959999999999997</v>
      </c>
      <c r="X34" s="97" t="s">
        <v>185</v>
      </c>
      <c r="Y34" s="97" t="s">
        <v>190</v>
      </c>
      <c r="Z34" s="100" t="s">
        <v>188</v>
      </c>
      <c r="AB34" s="100">
        <v>7</v>
      </c>
      <c r="AJ34" s="86" t="s">
        <v>189</v>
      </c>
      <c r="AK34" s="86" t="s">
        <v>153</v>
      </c>
    </row>
    <row r="35" spans="1:37" ht="25.5">
      <c r="A35" s="95">
        <v>13</v>
      </c>
      <c r="B35" s="96" t="s">
        <v>184</v>
      </c>
      <c r="C35" s="97" t="s">
        <v>192</v>
      </c>
      <c r="D35" s="98" t="s">
        <v>193</v>
      </c>
      <c r="E35" s="99">
        <v>3</v>
      </c>
      <c r="F35" s="100" t="s">
        <v>159</v>
      </c>
      <c r="H35" s="101">
        <f t="shared" si="4"/>
        <v>0</v>
      </c>
      <c r="J35" s="101">
        <f t="shared" si="5"/>
        <v>0</v>
      </c>
      <c r="K35" s="102">
        <v>4.0999999999999999E-4</v>
      </c>
      <c r="L35" s="102">
        <f t="shared" si="6"/>
        <v>1.23E-3</v>
      </c>
      <c r="N35" s="99">
        <f t="shared" si="7"/>
        <v>0</v>
      </c>
      <c r="O35" s="100">
        <v>20</v>
      </c>
      <c r="P35" s="100" t="s">
        <v>150</v>
      </c>
      <c r="V35" s="103" t="s">
        <v>187</v>
      </c>
      <c r="W35" s="104">
        <v>7.2720000000000002</v>
      </c>
      <c r="X35" s="97" t="s">
        <v>185</v>
      </c>
      <c r="Y35" s="97" t="s">
        <v>192</v>
      </c>
      <c r="Z35" s="100" t="s">
        <v>188</v>
      </c>
      <c r="AB35" s="100">
        <v>7</v>
      </c>
      <c r="AJ35" s="86" t="s">
        <v>189</v>
      </c>
      <c r="AK35" s="86" t="s">
        <v>153</v>
      </c>
    </row>
    <row r="36" spans="1:37" ht="25.5">
      <c r="A36" s="95">
        <v>14</v>
      </c>
      <c r="B36" s="96" t="s">
        <v>184</v>
      </c>
      <c r="C36" s="97" t="s">
        <v>194</v>
      </c>
      <c r="D36" s="98" t="s">
        <v>195</v>
      </c>
      <c r="E36" s="99">
        <v>7</v>
      </c>
      <c r="F36" s="100" t="s">
        <v>159</v>
      </c>
      <c r="H36" s="101">
        <f t="shared" si="4"/>
        <v>0</v>
      </c>
      <c r="J36" s="101">
        <f t="shared" si="5"/>
        <v>0</v>
      </c>
      <c r="K36" s="102">
        <v>4.0999999999999999E-4</v>
      </c>
      <c r="L36" s="102">
        <f t="shared" si="6"/>
        <v>2.8700000000000002E-3</v>
      </c>
      <c r="N36" s="99">
        <f t="shared" si="7"/>
        <v>0</v>
      </c>
      <c r="O36" s="100">
        <v>20</v>
      </c>
      <c r="P36" s="100" t="s">
        <v>150</v>
      </c>
      <c r="V36" s="103" t="s">
        <v>187</v>
      </c>
      <c r="W36" s="104">
        <v>16.968</v>
      </c>
      <c r="X36" s="97" t="s">
        <v>185</v>
      </c>
      <c r="Y36" s="97" t="s">
        <v>194</v>
      </c>
      <c r="Z36" s="100" t="s">
        <v>188</v>
      </c>
      <c r="AB36" s="100">
        <v>7</v>
      </c>
      <c r="AJ36" s="86" t="s">
        <v>189</v>
      </c>
      <c r="AK36" s="86" t="s">
        <v>153</v>
      </c>
    </row>
    <row r="37" spans="1:37" ht="25.5">
      <c r="A37" s="95">
        <v>15</v>
      </c>
      <c r="B37" s="96" t="s">
        <v>184</v>
      </c>
      <c r="C37" s="97" t="s">
        <v>196</v>
      </c>
      <c r="D37" s="98" t="s">
        <v>197</v>
      </c>
      <c r="F37" s="100" t="s">
        <v>57</v>
      </c>
      <c r="H37" s="101">
        <f t="shared" si="4"/>
        <v>0</v>
      </c>
      <c r="J37" s="101">
        <f t="shared" si="5"/>
        <v>0</v>
      </c>
      <c r="L37" s="102">
        <f t="shared" si="6"/>
        <v>0</v>
      </c>
      <c r="N37" s="99">
        <f t="shared" si="7"/>
        <v>0</v>
      </c>
      <c r="O37" s="100">
        <v>20</v>
      </c>
      <c r="P37" s="100" t="s">
        <v>150</v>
      </c>
      <c r="V37" s="103" t="s">
        <v>187</v>
      </c>
      <c r="X37" s="97" t="s">
        <v>196</v>
      </c>
      <c r="Y37" s="97" t="s">
        <v>196</v>
      </c>
      <c r="Z37" s="100" t="s">
        <v>198</v>
      </c>
      <c r="AB37" s="100">
        <v>1</v>
      </c>
      <c r="AJ37" s="86" t="s">
        <v>189</v>
      </c>
      <c r="AK37" s="86" t="s">
        <v>153</v>
      </c>
    </row>
    <row r="38" spans="1:37" ht="25.5">
      <c r="A38" s="95">
        <v>16</v>
      </c>
      <c r="B38" s="96" t="s">
        <v>184</v>
      </c>
      <c r="C38" s="97" t="s">
        <v>199</v>
      </c>
      <c r="D38" s="98" t="s">
        <v>200</v>
      </c>
      <c r="F38" s="100" t="s">
        <v>57</v>
      </c>
      <c r="H38" s="101">
        <f t="shared" si="4"/>
        <v>0</v>
      </c>
      <c r="J38" s="101">
        <f t="shared" si="5"/>
        <v>0</v>
      </c>
      <c r="L38" s="102">
        <f t="shared" si="6"/>
        <v>0</v>
      </c>
      <c r="N38" s="99">
        <f t="shared" si="7"/>
        <v>0</v>
      </c>
      <c r="O38" s="100">
        <v>20</v>
      </c>
      <c r="P38" s="100" t="s">
        <v>150</v>
      </c>
      <c r="V38" s="103" t="s">
        <v>187</v>
      </c>
      <c r="X38" s="97" t="s">
        <v>199</v>
      </c>
      <c r="Y38" s="97" t="s">
        <v>199</v>
      </c>
      <c r="Z38" s="100" t="s">
        <v>198</v>
      </c>
      <c r="AB38" s="100">
        <v>1</v>
      </c>
      <c r="AJ38" s="86" t="s">
        <v>189</v>
      </c>
      <c r="AK38" s="86" t="s">
        <v>153</v>
      </c>
    </row>
    <row r="39" spans="1:37">
      <c r="D39" s="145" t="s">
        <v>201</v>
      </c>
      <c r="E39" s="146">
        <f>J39</f>
        <v>0</v>
      </c>
      <c r="H39" s="146">
        <f>SUM(H31:H38)</f>
        <v>0</v>
      </c>
      <c r="I39" s="146">
        <f>SUM(I31:I38)</f>
        <v>0</v>
      </c>
      <c r="J39" s="146">
        <f>SUM(J31:J38)</f>
        <v>0</v>
      </c>
      <c r="L39" s="147">
        <f>SUM(L31:L38)</f>
        <v>9.0200000000000002E-3</v>
      </c>
      <c r="N39" s="148">
        <f>SUM(N31:N38)</f>
        <v>0</v>
      </c>
      <c r="W39" s="104">
        <f>SUM(W31:W38)</f>
        <v>53.328000000000003</v>
      </c>
    </row>
    <row r="41" spans="1:37">
      <c r="D41" s="145" t="s">
        <v>202</v>
      </c>
      <c r="E41" s="146">
        <f>J41</f>
        <v>0</v>
      </c>
      <c r="H41" s="146">
        <f>+H39</f>
        <v>0</v>
      </c>
      <c r="I41" s="146">
        <f>+I39</f>
        <v>0</v>
      </c>
      <c r="J41" s="146">
        <f>+J39</f>
        <v>0</v>
      </c>
      <c r="L41" s="147">
        <f>+L39</f>
        <v>9.0200000000000002E-3</v>
      </c>
      <c r="N41" s="148">
        <f>+N39</f>
        <v>0</v>
      </c>
      <c r="W41" s="104">
        <f>+W39</f>
        <v>53.328000000000003</v>
      </c>
    </row>
    <row r="43" spans="1:37">
      <c r="D43" s="149" t="s">
        <v>203</v>
      </c>
      <c r="E43" s="146">
        <f>J43</f>
        <v>0</v>
      </c>
      <c r="H43" s="146">
        <f>+H29+H41</f>
        <v>0</v>
      </c>
      <c r="I43" s="146">
        <f>+I29+I41</f>
        <v>0</v>
      </c>
      <c r="J43" s="146">
        <f>+J29+J41</f>
        <v>0</v>
      </c>
      <c r="L43" s="147">
        <f>+L29+L41</f>
        <v>9.6066037000000009</v>
      </c>
      <c r="N43" s="148">
        <f>+N29+N41</f>
        <v>4.2029800000000002</v>
      </c>
      <c r="W43" s="104">
        <f>+W29+W41</f>
        <v>227.26900000000001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29" sqref="E29"/>
    </sheetView>
  </sheetViews>
  <sheetFormatPr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112</v>
      </c>
      <c r="C1" s="86"/>
      <c r="E1" s="90" t="s">
        <v>113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114</v>
      </c>
      <c r="C2" s="86"/>
      <c r="E2" s="90" t="s">
        <v>115</v>
      </c>
      <c r="F2" s="86"/>
      <c r="G2" s="86"/>
      <c r="Z2" s="83" t="s">
        <v>11</v>
      </c>
      <c r="AA2" s="84" t="s">
        <v>66</v>
      </c>
      <c r="AB2" s="84" t="s">
        <v>13</v>
      </c>
      <c r="AC2" s="84"/>
      <c r="AD2" s="85"/>
    </row>
    <row r="3" spans="1:30">
      <c r="A3" s="90" t="s">
        <v>14</v>
      </c>
      <c r="C3" s="86"/>
      <c r="E3" s="90" t="s">
        <v>116</v>
      </c>
      <c r="F3" s="86"/>
      <c r="G3" s="86"/>
      <c r="Z3" s="83" t="s">
        <v>15</v>
      </c>
      <c r="AA3" s="84" t="s">
        <v>67</v>
      </c>
      <c r="AB3" s="84" t="s">
        <v>13</v>
      </c>
      <c r="AC3" s="84" t="s">
        <v>17</v>
      </c>
      <c r="AD3" s="85" t="s">
        <v>18</v>
      </c>
    </row>
    <row r="4" spans="1:30">
      <c r="B4" s="86"/>
      <c r="C4" s="86"/>
      <c r="D4" s="86"/>
      <c r="E4" s="86"/>
      <c r="F4" s="86"/>
      <c r="G4" s="86"/>
      <c r="Z4" s="83" t="s">
        <v>19</v>
      </c>
      <c r="AA4" s="84" t="s">
        <v>68</v>
      </c>
      <c r="AB4" s="84" t="s">
        <v>13</v>
      </c>
      <c r="AC4" s="84"/>
      <c r="AD4" s="85"/>
    </row>
    <row r="5" spans="1:30">
      <c r="A5" s="90" t="s">
        <v>117</v>
      </c>
      <c r="B5" s="86"/>
      <c r="C5" s="86"/>
      <c r="D5" s="86"/>
      <c r="E5" s="86"/>
      <c r="F5" s="86"/>
      <c r="G5" s="86"/>
      <c r="Z5" s="83" t="s">
        <v>21</v>
      </c>
      <c r="AA5" s="84" t="s">
        <v>67</v>
      </c>
      <c r="AB5" s="84" t="s">
        <v>13</v>
      </c>
      <c r="AC5" s="84" t="s">
        <v>17</v>
      </c>
      <c r="AD5" s="85" t="s">
        <v>18</v>
      </c>
    </row>
    <row r="6" spans="1:30">
      <c r="A6" s="90" t="s">
        <v>118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119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69</v>
      </c>
      <c r="B9" s="92" t="s">
        <v>30</v>
      </c>
      <c r="C9" s="92" t="s">
        <v>31</v>
      </c>
      <c r="D9" s="92" t="s">
        <v>32</v>
      </c>
      <c r="E9" s="93" t="s">
        <v>70</v>
      </c>
      <c r="F9" s="93" t="s">
        <v>34</v>
      </c>
      <c r="G9" s="93" t="s">
        <v>39</v>
      </c>
    </row>
    <row r="10" spans="1:30">
      <c r="A10" s="94"/>
      <c r="B10" s="94"/>
      <c r="C10" s="94" t="s">
        <v>56</v>
      </c>
      <c r="D10" s="94"/>
      <c r="E10" s="94" t="s">
        <v>32</v>
      </c>
      <c r="F10" s="94" t="s">
        <v>32</v>
      </c>
      <c r="G10" s="94" t="s">
        <v>32</v>
      </c>
    </row>
    <row r="12" spans="1:30">
      <c r="A12" s="86" t="s">
        <v>145</v>
      </c>
      <c r="B12" s="87">
        <f>Prehlad!H15</f>
        <v>0</v>
      </c>
      <c r="C12" s="87">
        <f>Prehlad!I15</f>
        <v>0</v>
      </c>
      <c r="D12" s="87">
        <f>Prehlad!J15</f>
        <v>0</v>
      </c>
    </row>
    <row r="13" spans="1:30">
      <c r="A13" s="86" t="s">
        <v>155</v>
      </c>
      <c r="B13" s="87">
        <f>Prehlad!H27</f>
        <v>0</v>
      </c>
      <c r="C13" s="87">
        <f>Prehlad!I27</f>
        <v>0</v>
      </c>
      <c r="D13" s="87">
        <f>Prehlad!J27</f>
        <v>0</v>
      </c>
    </row>
    <row r="14" spans="1:30">
      <c r="A14" s="86" t="s">
        <v>181</v>
      </c>
      <c r="B14" s="87">
        <f>Prehlad!H29</f>
        <v>0</v>
      </c>
      <c r="C14" s="87">
        <f>Prehlad!I29</f>
        <v>0</v>
      </c>
      <c r="D14" s="87">
        <f>Prehlad!J29</f>
        <v>0</v>
      </c>
    </row>
    <row r="16" spans="1:30">
      <c r="A16" s="86" t="s">
        <v>183</v>
      </c>
      <c r="B16" s="87">
        <f>Prehlad!H39</f>
        <v>0</v>
      </c>
      <c r="C16" s="87">
        <f>Prehlad!I39</f>
        <v>0</v>
      </c>
      <c r="D16" s="87">
        <f>Prehlad!J39</f>
        <v>0</v>
      </c>
    </row>
    <row r="17" spans="1:4">
      <c r="A17" s="86" t="s">
        <v>202</v>
      </c>
      <c r="B17" s="87">
        <f>Prehlad!H41</f>
        <v>0</v>
      </c>
      <c r="C17" s="87">
        <f>Prehlad!I41</f>
        <v>0</v>
      </c>
      <c r="D17" s="87">
        <f>Prehlad!J41</f>
        <v>0</v>
      </c>
    </row>
    <row r="20" spans="1:4">
      <c r="A20" s="86" t="s">
        <v>203</v>
      </c>
      <c r="B20" s="87">
        <f>Prehlad!H43</f>
        <v>0</v>
      </c>
      <c r="C20" s="87">
        <f>Prehlad!I43</f>
        <v>0</v>
      </c>
      <c r="D20" s="87">
        <f>Prehlad!J43</f>
        <v>0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120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117</v>
      </c>
      <c r="D2" s="5"/>
      <c r="E2" s="5"/>
      <c r="F2" s="5"/>
      <c r="G2" s="6" t="s">
        <v>71</v>
      </c>
      <c r="H2" s="5"/>
      <c r="I2" s="5"/>
      <c r="J2" s="66"/>
      <c r="Z2" s="83" t="s">
        <v>11</v>
      </c>
      <c r="AA2" s="84" t="s">
        <v>72</v>
      </c>
      <c r="AB2" s="84" t="s">
        <v>13</v>
      </c>
      <c r="AC2" s="84"/>
      <c r="AD2" s="85"/>
    </row>
    <row r="3" spans="2:30" ht="18" customHeight="1">
      <c r="B3" s="7"/>
      <c r="C3" s="8" t="s">
        <v>118</v>
      </c>
      <c r="D3" s="8"/>
      <c r="E3" s="8"/>
      <c r="F3" s="8"/>
      <c r="G3" s="9" t="s">
        <v>121</v>
      </c>
      <c r="H3" s="8"/>
      <c r="I3" s="8"/>
      <c r="J3" s="67"/>
      <c r="Z3" s="83" t="s">
        <v>15</v>
      </c>
      <c r="AA3" s="84" t="s">
        <v>73</v>
      </c>
      <c r="AB3" s="84" t="s">
        <v>13</v>
      </c>
      <c r="AC3" s="84" t="s">
        <v>17</v>
      </c>
      <c r="AD3" s="85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19</v>
      </c>
      <c r="AA4" s="84" t="s">
        <v>74</v>
      </c>
      <c r="AB4" s="84" t="s">
        <v>13</v>
      </c>
      <c r="AC4" s="84"/>
      <c r="AD4" s="85"/>
    </row>
    <row r="5" spans="2:30" ht="18" customHeight="1">
      <c r="B5" s="13"/>
      <c r="C5" s="14" t="s">
        <v>75</v>
      </c>
      <c r="D5" s="14"/>
      <c r="E5" s="14" t="s">
        <v>76</v>
      </c>
      <c r="F5" s="15"/>
      <c r="G5" s="15" t="s">
        <v>77</v>
      </c>
      <c r="H5" s="14"/>
      <c r="I5" s="15" t="s">
        <v>78</v>
      </c>
      <c r="J5" s="69" t="s">
        <v>122</v>
      </c>
      <c r="Z5" s="83" t="s">
        <v>21</v>
      </c>
      <c r="AA5" s="84" t="s">
        <v>73</v>
      </c>
      <c r="AB5" s="84" t="s">
        <v>13</v>
      </c>
      <c r="AC5" s="84" t="s">
        <v>17</v>
      </c>
      <c r="AD5" s="85" t="s">
        <v>18</v>
      </c>
    </row>
    <row r="6" spans="2:30" ht="18" customHeight="1">
      <c r="B6" s="4"/>
      <c r="C6" s="5" t="s">
        <v>1</v>
      </c>
      <c r="D6" s="5" t="s">
        <v>123</v>
      </c>
      <c r="E6" s="5"/>
      <c r="F6" s="5"/>
      <c r="G6" s="5" t="s">
        <v>79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80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79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80</v>
      </c>
      <c r="H9" s="11"/>
      <c r="I9" s="11"/>
      <c r="J9" s="68"/>
    </row>
    <row r="10" spans="2:30" ht="18" customHeight="1">
      <c r="B10" s="7"/>
      <c r="C10" s="8" t="s">
        <v>81</v>
      </c>
      <c r="D10" s="8" t="s">
        <v>124</v>
      </c>
      <c r="E10" s="8"/>
      <c r="F10" s="8"/>
      <c r="G10" s="8" t="s">
        <v>79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80</v>
      </c>
      <c r="H11" s="20"/>
      <c r="I11" s="20"/>
      <c r="J11" s="71"/>
    </row>
    <row r="12" spans="2:30" ht="18" customHeight="1">
      <c r="B12" s="21">
        <v>1</v>
      </c>
      <c r="C12" s="5" t="s">
        <v>125</v>
      </c>
      <c r="D12" s="5"/>
      <c r="E12" s="5"/>
      <c r="F12" s="22">
        <f>IF(B12&lt;&gt;0,ROUND($J$31/B12,0),0)</f>
        <v>0</v>
      </c>
      <c r="G12" s="6">
        <v>1</v>
      </c>
      <c r="H12" s="5" t="s">
        <v>128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126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127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82</v>
      </c>
      <c r="C15" s="29" t="s">
        <v>83</v>
      </c>
      <c r="D15" s="30" t="s">
        <v>30</v>
      </c>
      <c r="E15" s="30" t="s">
        <v>84</v>
      </c>
      <c r="F15" s="31" t="s">
        <v>85</v>
      </c>
      <c r="G15" s="28" t="s">
        <v>86</v>
      </c>
      <c r="H15" s="32" t="s">
        <v>87</v>
      </c>
      <c r="I15" s="43"/>
      <c r="J15" s="44"/>
    </row>
    <row r="16" spans="2:30" ht="18" customHeight="1">
      <c r="B16" s="33">
        <v>1</v>
      </c>
      <c r="C16" s="34" t="s">
        <v>88</v>
      </c>
      <c r="D16" s="135">
        <f>Prehlad!H29</f>
        <v>0</v>
      </c>
      <c r="E16" s="135">
        <f>Prehlad!I29</f>
        <v>0</v>
      </c>
      <c r="F16" s="136">
        <f>D16+E16</f>
        <v>0</v>
      </c>
      <c r="G16" s="33">
        <v>6</v>
      </c>
      <c r="H16" s="35" t="s">
        <v>129</v>
      </c>
      <c r="I16" s="75"/>
      <c r="J16" s="136">
        <v>0</v>
      </c>
    </row>
    <row r="17" spans="2:10" ht="18" customHeight="1">
      <c r="B17" s="36">
        <v>2</v>
      </c>
      <c r="C17" s="37" t="s">
        <v>89</v>
      </c>
      <c r="D17" s="137">
        <f>Prehlad!H41</f>
        <v>0</v>
      </c>
      <c r="E17" s="137">
        <f>Prehlad!I41</f>
        <v>0</v>
      </c>
      <c r="F17" s="136">
        <f>D17+E17</f>
        <v>0</v>
      </c>
      <c r="G17" s="36">
        <v>7</v>
      </c>
      <c r="H17" s="38" t="s">
        <v>130</v>
      </c>
      <c r="I17" s="8"/>
      <c r="J17" s="138">
        <v>0</v>
      </c>
    </row>
    <row r="18" spans="2:10" ht="18" customHeight="1">
      <c r="B18" s="36">
        <v>3</v>
      </c>
      <c r="C18" s="37" t="s">
        <v>90</v>
      </c>
      <c r="D18" s="137"/>
      <c r="E18" s="137"/>
      <c r="F18" s="136">
        <f>D18+E18</f>
        <v>0</v>
      </c>
      <c r="G18" s="36">
        <v>8</v>
      </c>
      <c r="H18" s="38" t="s">
        <v>131</v>
      </c>
      <c r="I18" s="8"/>
      <c r="J18" s="138">
        <v>0</v>
      </c>
    </row>
    <row r="19" spans="2:10" ht="18" customHeight="1">
      <c r="B19" s="36">
        <v>4</v>
      </c>
      <c r="C19" s="37" t="s">
        <v>91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92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93</v>
      </c>
      <c r="J20" s="142">
        <f>SUM(J16:J19)</f>
        <v>0</v>
      </c>
    </row>
    <row r="21" spans="2:10" ht="18" customHeight="1">
      <c r="B21" s="28" t="s">
        <v>94</v>
      </c>
      <c r="C21" s="42"/>
      <c r="D21" s="43" t="s">
        <v>95</v>
      </c>
      <c r="E21" s="43"/>
      <c r="F21" s="44"/>
      <c r="G21" s="28" t="s">
        <v>96</v>
      </c>
      <c r="H21" s="32" t="s">
        <v>97</v>
      </c>
      <c r="I21" s="43"/>
      <c r="J21" s="44"/>
    </row>
    <row r="22" spans="2:10" ht="18" customHeight="1">
      <c r="B22" s="33">
        <v>11</v>
      </c>
      <c r="C22" s="35" t="s">
        <v>132</v>
      </c>
      <c r="D22" s="45"/>
      <c r="E22" s="46">
        <v>0</v>
      </c>
      <c r="F22" s="136">
        <f>ROUND(((D16+E16+D17+E17+D18)*E22),2)</f>
        <v>0</v>
      </c>
      <c r="G22" s="36">
        <v>16</v>
      </c>
      <c r="H22" s="38" t="s">
        <v>98</v>
      </c>
      <c r="I22" s="77"/>
      <c r="J22" s="138">
        <v>0</v>
      </c>
    </row>
    <row r="23" spans="2:10" ht="18" customHeight="1">
      <c r="B23" s="36">
        <v>12</v>
      </c>
      <c r="C23" s="38" t="s">
        <v>133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135</v>
      </c>
      <c r="I23" s="77"/>
      <c r="J23" s="138">
        <v>0</v>
      </c>
    </row>
    <row r="24" spans="2:10" ht="18" customHeight="1">
      <c r="B24" s="36">
        <v>13</v>
      </c>
      <c r="C24" s="38" t="s">
        <v>134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136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99</v>
      </c>
      <c r="F26" s="142">
        <f>SUM(F22:F25)</f>
        <v>0</v>
      </c>
      <c r="G26" s="39">
        <v>20</v>
      </c>
      <c r="H26" s="49"/>
      <c r="I26" s="50" t="s">
        <v>100</v>
      </c>
      <c r="J26" s="142">
        <f>SUM(J22:J25)</f>
        <v>0</v>
      </c>
    </row>
    <row r="27" spans="2:10" ht="18" customHeight="1">
      <c r="B27" s="51"/>
      <c r="C27" s="52" t="s">
        <v>101</v>
      </c>
      <c r="D27" s="53"/>
      <c r="E27" s="54" t="s">
        <v>102</v>
      </c>
      <c r="F27" s="55"/>
      <c r="G27" s="28" t="s">
        <v>103</v>
      </c>
      <c r="H27" s="32" t="s">
        <v>104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105</v>
      </c>
      <c r="J28" s="136">
        <f>ROUND(F20,2)+J20+F26+J26</f>
        <v>0</v>
      </c>
    </row>
    <row r="29" spans="2:10" ht="18" customHeight="1">
      <c r="B29" s="56"/>
      <c r="C29" s="58" t="s">
        <v>106</v>
      </c>
      <c r="D29" s="58"/>
      <c r="E29" s="60"/>
      <c r="F29" s="55"/>
      <c r="G29" s="36">
        <v>22</v>
      </c>
      <c r="H29" s="38" t="s">
        <v>137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107</v>
      </c>
      <c r="D30" s="8"/>
      <c r="E30" s="60"/>
      <c r="F30" s="55"/>
      <c r="G30" s="36">
        <v>23</v>
      </c>
      <c r="H30" s="38" t="s">
        <v>138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108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109</v>
      </c>
      <c r="H32" s="63" t="s">
        <v>139</v>
      </c>
      <c r="I32" s="79"/>
      <c r="J32" s="80">
        <v>0</v>
      </c>
    </row>
    <row r="33" spans="2:10" ht="18" customHeight="1">
      <c r="B33" s="64"/>
      <c r="C33" s="65"/>
      <c r="D33" s="52" t="s">
        <v>110</v>
      </c>
      <c r="E33" s="65"/>
      <c r="F33" s="65"/>
      <c r="G33" s="65"/>
      <c r="H33" s="65" t="s">
        <v>111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106</v>
      </c>
      <c r="D35" s="58"/>
      <c r="E35" s="58"/>
      <c r="F35" s="57"/>
      <c r="G35" s="58" t="s">
        <v>106</v>
      </c>
      <c r="H35" s="58"/>
      <c r="I35" s="58"/>
      <c r="J35" s="82"/>
    </row>
    <row r="36" spans="2:10" ht="18" customHeight="1">
      <c r="B36" s="7"/>
      <c r="C36" s="8" t="s">
        <v>107</v>
      </c>
      <c r="D36" s="8"/>
      <c r="E36" s="8"/>
      <c r="F36" s="9"/>
      <c r="G36" s="8" t="s">
        <v>107</v>
      </c>
      <c r="H36" s="8"/>
      <c r="I36" s="8"/>
      <c r="J36" s="67"/>
    </row>
    <row r="37" spans="2:10" ht="18" customHeight="1">
      <c r="B37" s="56"/>
      <c r="C37" s="58" t="s">
        <v>102</v>
      </c>
      <c r="D37" s="58"/>
      <c r="E37" s="58"/>
      <c r="F37" s="57"/>
      <c r="G37" s="58" t="s">
        <v>102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Zlata Mackova</cp:lastModifiedBy>
  <cp:revision>0</cp:revision>
  <cp:lastPrinted>2016-04-18T11:45:00Z</cp:lastPrinted>
  <dcterms:created xsi:type="dcterms:W3CDTF">1999-04-06T07:39:00Z</dcterms:created>
  <dcterms:modified xsi:type="dcterms:W3CDTF">2022-03-24T09:06:27Z</dcterms:modified>
</cp:coreProperties>
</file>