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ckova\Desktop\MS Vajanskeho k VO\MS Vajanskeho - oprava -VV\"/>
    </mc:Choice>
  </mc:AlternateContent>
  <bookViews>
    <workbookView xWindow="240" yWindow="60" windowWidth="28800" windowHeight="14310" tabRatio="500" activeTab="2"/>
  </bookViews>
  <sheets>
    <sheet name="Prehlad" sheetId="3" r:id="rId1"/>
    <sheet name="Rekapitulacia" sheetId="5" r:id="rId2"/>
    <sheet name="Kryci list" sheetId="6" r:id="rId3"/>
  </sheets>
  <definedNames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list'!$A:$J</definedName>
    <definedName name="_xlnm.Print_Area" localSheetId="0">Prehlad!$A:$O</definedName>
    <definedName name="_xlnm.Print_Area" localSheetId="1">Rekapitulacia!$A:$G</definedName>
  </definedNames>
  <calcPr calcId="152511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0" i="6" l="1"/>
  <c r="J30" i="6" s="1"/>
  <c r="W103" i="3"/>
  <c r="W101" i="3"/>
  <c r="C23" i="5"/>
  <c r="W99" i="3"/>
  <c r="N99" i="3"/>
  <c r="L99" i="3"/>
  <c r="I99" i="3"/>
  <c r="N98" i="3"/>
  <c r="L98" i="3"/>
  <c r="J98" i="3"/>
  <c r="J99" i="3" s="1"/>
  <c r="H98" i="3"/>
  <c r="H99" i="3" s="1"/>
  <c r="B23" i="5" s="1"/>
  <c r="C22" i="5"/>
  <c r="W95" i="3"/>
  <c r="N95" i="3"/>
  <c r="L95" i="3"/>
  <c r="I95" i="3"/>
  <c r="N94" i="3"/>
  <c r="L94" i="3"/>
  <c r="J94" i="3"/>
  <c r="J95" i="3" s="1"/>
  <c r="H94" i="3"/>
  <c r="H95" i="3" s="1"/>
  <c r="B22" i="5" s="1"/>
  <c r="W91" i="3"/>
  <c r="J91" i="3"/>
  <c r="D21" i="5" s="1"/>
  <c r="N90" i="3"/>
  <c r="L90" i="3"/>
  <c r="J90" i="3"/>
  <c r="H90" i="3"/>
  <c r="N89" i="3"/>
  <c r="L89" i="3"/>
  <c r="J89" i="3"/>
  <c r="H89" i="3"/>
  <c r="N88" i="3"/>
  <c r="L88" i="3"/>
  <c r="J88" i="3"/>
  <c r="H88" i="3"/>
  <c r="N87" i="3"/>
  <c r="L87" i="3"/>
  <c r="J87" i="3"/>
  <c r="I87" i="3"/>
  <c r="I91" i="3" s="1"/>
  <c r="C21" i="5" s="1"/>
  <c r="N86" i="3"/>
  <c r="L86" i="3"/>
  <c r="J86" i="3"/>
  <c r="H86" i="3"/>
  <c r="H91" i="3" s="1"/>
  <c r="B21" i="5" s="1"/>
  <c r="W83" i="3"/>
  <c r="N82" i="3"/>
  <c r="L82" i="3"/>
  <c r="J82" i="3"/>
  <c r="H82" i="3"/>
  <c r="N81" i="3"/>
  <c r="N83" i="3" s="1"/>
  <c r="L81" i="3"/>
  <c r="J81" i="3"/>
  <c r="H81" i="3"/>
  <c r="N80" i="3"/>
  <c r="L80" i="3"/>
  <c r="J80" i="3"/>
  <c r="I80" i="3"/>
  <c r="N79" i="3"/>
  <c r="L79" i="3"/>
  <c r="J79" i="3"/>
  <c r="H79" i="3"/>
  <c r="N78" i="3"/>
  <c r="L78" i="3"/>
  <c r="J78" i="3"/>
  <c r="I78" i="3"/>
  <c r="I83" i="3" s="1"/>
  <c r="C20" i="5" s="1"/>
  <c r="N77" i="3"/>
  <c r="L77" i="3"/>
  <c r="J77" i="3"/>
  <c r="J83" i="3" s="1"/>
  <c r="H77" i="3"/>
  <c r="H83" i="3" s="1"/>
  <c r="B20" i="5" s="1"/>
  <c r="W74" i="3"/>
  <c r="L74" i="3"/>
  <c r="N73" i="3"/>
  <c r="L73" i="3"/>
  <c r="J73" i="3"/>
  <c r="H73" i="3"/>
  <c r="N72" i="3"/>
  <c r="L72" i="3"/>
  <c r="J72" i="3"/>
  <c r="H72" i="3"/>
  <c r="N71" i="3"/>
  <c r="L71" i="3"/>
  <c r="J71" i="3"/>
  <c r="I71" i="3"/>
  <c r="I74" i="3" s="1"/>
  <c r="C19" i="5" s="1"/>
  <c r="N70" i="3"/>
  <c r="L70" i="3"/>
  <c r="J70" i="3"/>
  <c r="H70" i="3"/>
  <c r="N69" i="3"/>
  <c r="L69" i="3"/>
  <c r="J69" i="3"/>
  <c r="J74" i="3" s="1"/>
  <c r="H69" i="3"/>
  <c r="H74" i="3" s="1"/>
  <c r="B19" i="5" s="1"/>
  <c r="W66" i="3"/>
  <c r="L66" i="3"/>
  <c r="I66" i="3"/>
  <c r="C18" i="5" s="1"/>
  <c r="N65" i="3"/>
  <c r="L65" i="3"/>
  <c r="J65" i="3"/>
  <c r="H65" i="3"/>
  <c r="N64" i="3"/>
  <c r="L64" i="3"/>
  <c r="J64" i="3"/>
  <c r="H64" i="3"/>
  <c r="N63" i="3"/>
  <c r="L63" i="3"/>
  <c r="J63" i="3"/>
  <c r="I63" i="3"/>
  <c r="N62" i="3"/>
  <c r="L62" i="3"/>
  <c r="J62" i="3"/>
  <c r="H62" i="3"/>
  <c r="N61" i="3"/>
  <c r="L61" i="3"/>
  <c r="J61" i="3"/>
  <c r="I61" i="3"/>
  <c r="N60" i="3"/>
  <c r="L60" i="3"/>
  <c r="J60" i="3"/>
  <c r="J66" i="3" s="1"/>
  <c r="H60" i="3"/>
  <c r="W57" i="3"/>
  <c r="N57" i="3"/>
  <c r="N56" i="3"/>
  <c r="L56" i="3"/>
  <c r="J56" i="3"/>
  <c r="H56" i="3"/>
  <c r="N55" i="3"/>
  <c r="L55" i="3"/>
  <c r="J55" i="3"/>
  <c r="J57" i="3" s="1"/>
  <c r="D17" i="5" s="1"/>
  <c r="H55" i="3"/>
  <c r="N54" i="3"/>
  <c r="L54" i="3"/>
  <c r="J54" i="3"/>
  <c r="I54" i="3"/>
  <c r="N53" i="3"/>
  <c r="L53" i="3"/>
  <c r="J53" i="3"/>
  <c r="H53" i="3"/>
  <c r="N52" i="3"/>
  <c r="L52" i="3"/>
  <c r="J52" i="3"/>
  <c r="H52" i="3"/>
  <c r="N51" i="3"/>
  <c r="L51" i="3"/>
  <c r="J51" i="3"/>
  <c r="H51" i="3"/>
  <c r="N50" i="3"/>
  <c r="L50" i="3"/>
  <c r="J50" i="3"/>
  <c r="I50" i="3"/>
  <c r="N49" i="3"/>
  <c r="L49" i="3"/>
  <c r="J49" i="3"/>
  <c r="H49" i="3"/>
  <c r="N48" i="3"/>
  <c r="L48" i="3"/>
  <c r="J48" i="3"/>
  <c r="H48" i="3"/>
  <c r="N47" i="3"/>
  <c r="L47" i="3"/>
  <c r="J47" i="3"/>
  <c r="H47" i="3"/>
  <c r="N46" i="3"/>
  <c r="L46" i="3"/>
  <c r="J46" i="3"/>
  <c r="I46" i="3"/>
  <c r="I57" i="3" s="1"/>
  <c r="C17" i="5" s="1"/>
  <c r="N45" i="3"/>
  <c r="L45" i="3"/>
  <c r="J45" i="3"/>
  <c r="H45" i="3"/>
  <c r="N44" i="3"/>
  <c r="L44" i="3"/>
  <c r="J44" i="3"/>
  <c r="H44" i="3"/>
  <c r="H57" i="3" s="1"/>
  <c r="B17" i="5" s="1"/>
  <c r="W41" i="3"/>
  <c r="N41" i="3"/>
  <c r="N40" i="3"/>
  <c r="L40" i="3"/>
  <c r="L41" i="3" s="1"/>
  <c r="J40" i="3"/>
  <c r="H40" i="3"/>
  <c r="N39" i="3"/>
  <c r="L39" i="3"/>
  <c r="J39" i="3"/>
  <c r="I39" i="3"/>
  <c r="I41" i="3" s="1"/>
  <c r="N38" i="3"/>
  <c r="L38" i="3"/>
  <c r="J38" i="3"/>
  <c r="J41" i="3" s="1"/>
  <c r="H38" i="3"/>
  <c r="H41" i="3" s="1"/>
  <c r="E16" i="6"/>
  <c r="C14" i="5"/>
  <c r="W34" i="3"/>
  <c r="N34" i="3"/>
  <c r="L34" i="3"/>
  <c r="I34" i="3"/>
  <c r="C13" i="5"/>
  <c r="W32" i="3"/>
  <c r="N32" i="3"/>
  <c r="L32" i="3"/>
  <c r="I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J32" i="3" s="1"/>
  <c r="H22" i="3"/>
  <c r="H32" i="3" s="1"/>
  <c r="B13" i="5" s="1"/>
  <c r="C12" i="5"/>
  <c r="W19" i="3"/>
  <c r="N19" i="3"/>
  <c r="L19" i="3"/>
  <c r="I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J19" i="3" s="1"/>
  <c r="H14" i="3"/>
  <c r="H19" i="3" s="1"/>
  <c r="J26" i="6"/>
  <c r="J20" i="6"/>
  <c r="F19" i="6"/>
  <c r="F18" i="6"/>
  <c r="J14" i="6"/>
  <c r="J13" i="6"/>
  <c r="F1" i="6"/>
  <c r="B8" i="5"/>
  <c r="D8" i="3"/>
  <c r="L57" i="3" l="1"/>
  <c r="H66" i="3"/>
  <c r="B18" i="5" s="1"/>
  <c r="N66" i="3"/>
  <c r="N74" i="3"/>
  <c r="L83" i="3"/>
  <c r="L91" i="3"/>
  <c r="L101" i="3" s="1"/>
  <c r="N91" i="3"/>
  <c r="N101" i="3"/>
  <c r="D20" i="5"/>
  <c r="E83" i="3"/>
  <c r="J34" i="3"/>
  <c r="D12" i="5"/>
  <c r="E19" i="3"/>
  <c r="H101" i="3"/>
  <c r="B16" i="5"/>
  <c r="D22" i="5"/>
  <c r="E95" i="3"/>
  <c r="D23" i="5"/>
  <c r="E99" i="3"/>
  <c r="J101" i="3"/>
  <c r="D16" i="5"/>
  <c r="E41" i="3"/>
  <c r="D19" i="5"/>
  <c r="E74" i="3"/>
  <c r="B12" i="5"/>
  <c r="H34" i="3"/>
  <c r="D13" i="5"/>
  <c r="E32" i="3"/>
  <c r="I101" i="3"/>
  <c r="C16" i="5"/>
  <c r="D18" i="5"/>
  <c r="E66" i="3"/>
  <c r="E57" i="3"/>
  <c r="E91" i="3"/>
  <c r="L103" i="3" l="1"/>
  <c r="N103" i="3"/>
  <c r="D24" i="5"/>
  <c r="E101" i="3"/>
  <c r="D14" i="5"/>
  <c r="E34" i="3"/>
  <c r="J103" i="3"/>
  <c r="D17" i="6"/>
  <c r="B24" i="5"/>
  <c r="D16" i="6"/>
  <c r="B14" i="5"/>
  <c r="H103" i="3"/>
  <c r="B27" i="5" s="1"/>
  <c r="E17" i="6"/>
  <c r="E20" i="6" s="1"/>
  <c r="I103" i="3"/>
  <c r="C27" i="5" s="1"/>
  <c r="C24" i="5"/>
  <c r="F25" i="6" l="1"/>
  <c r="F16" i="6"/>
  <c r="F24" i="6"/>
  <c r="F22" i="6"/>
  <c r="F23" i="6"/>
  <c r="D20" i="6"/>
  <c r="F17" i="6"/>
  <c r="D27" i="5"/>
  <c r="E103" i="3"/>
  <c r="F26" i="6" l="1"/>
  <c r="F20" i="6"/>
  <c r="J28" i="6" s="1"/>
  <c r="I29" i="6" l="1"/>
  <c r="J29" i="6" s="1"/>
  <c r="J31" i="6" s="1"/>
  <c r="J12" i="6" l="1"/>
  <c r="F14" i="6"/>
  <c r="F13" i="6"/>
  <c r="F12" i="6"/>
</calcChain>
</file>

<file path=xl/sharedStrings.xml><?xml version="1.0" encoding="utf-8"?>
<sst xmlns="http://schemas.openxmlformats.org/spreadsheetml/2006/main" count="879" uniqueCount="340">
  <si>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</si>
  <si>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</si>
  <si>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</si>
  <si>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</si>
  <si>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</si>
  <si>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</si>
  <si>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</si>
  <si>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</si>
  <si>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</si>
  <si>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</si>
  <si>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</si>
  <si>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</si>
  <si>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</si>
  <si>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</si>
  <si>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</si>
  <si>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</si>
  <si>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</si>
  <si>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</si>
  <si>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</si>
  <si>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</si>
  <si>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</si>
  <si>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</si>
  <si>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</si>
  <si>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</si>
  <si>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</si>
  <si>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</si>
  <si>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</si>
  <si>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</si>
  <si>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</si>
  <si>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</si>
  <si>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</si>
  <si>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</si>
  <si>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</si>
  <si>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</si>
  <si>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</si>
  <si>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</si>
  <si>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</si>
  <si>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</si>
  <si>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</si>
  <si>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</si>
  <si>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</si>
  <si>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</si>
  <si>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</si>
  <si>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</si>
  <si>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</si>
  <si>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</si>
  <si>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</si>
  <si>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</si>
  <si>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</si>
  <si>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</si>
  <si>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</si>
  <si>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</si>
  <si>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</si>
  <si>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</si>
  <si>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</si>
  <si>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</si>
  <si>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</si>
  <si>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</si>
  <si>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</si>
  <si>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</si>
  <si>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</si>
  <si>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</si>
  <si>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</si>
  <si>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</si>
  <si>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</si>
  <si>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</si>
  <si>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</si>
  <si>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</si>
  <si>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</si>
  <si>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</si>
  <si>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</si>
  <si>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</si>
  <si>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</si>
  <si>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</si>
  <si>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</si>
  <si>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</si>
  <si>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</si>
  <si>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</si>
  <si>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</si>
  <si>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</si>
  <si>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</si>
  <si>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</si>
  <si>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</si>
  <si>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</si>
  <si>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</si>
  <si>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</si>
  <si>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</si>
  <si>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</si>
  <si>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</si>
  <si>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</si>
  <si>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</si>
  <si>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</si>
  <si>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</si>
  <si>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</si>
  <si>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</si>
  <si>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</si>
  <si>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</si>
  <si>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</si>
  <si>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</si>
  <si>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</si>
  <si>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</si>
  <si>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</si>
  <si>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</si>
  <si>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</si>
  <si>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</si>
  <si>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</si>
  <si>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</si>
  <si>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</si>
  <si>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</si>
  <si>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</si>
  <si>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</si>
  <si>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</si>
  <si>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Mesto Rožňava </t>
  </si>
  <si>
    <t xml:space="preserve">Spracoval:                                         </t>
  </si>
  <si>
    <t xml:space="preserve">Projektant: . </t>
  </si>
  <si>
    <t xml:space="preserve">JKSO : </t>
  </si>
  <si>
    <t>Dátum: 17.03.2022</t>
  </si>
  <si>
    <t>Stavba :MŠ Vajanského - oprava vnútorných priestorov</t>
  </si>
  <si>
    <t>Mesto Rožňava</t>
  </si>
  <si>
    <t xml:space="preserve"> Mesto Rožňava</t>
  </si>
  <si>
    <t>JKSO :</t>
  </si>
  <si>
    <t>17.03.2022</t>
  </si>
  <si>
    <t xml:space="preserve">Mesto Rožňava </t>
  </si>
  <si>
    <t xml:space="preserve">.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</si>
  <si>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</si>
  <si>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</si>
  <si>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</si>
  <si>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</si>
  <si>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</si>
  <si>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</si>
  <si>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</si>
  <si>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</si>
  <si>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</si>
  <si>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</si>
  <si>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</si>
  <si>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</si>
  <si>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</si>
  <si>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</si>
  <si>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</si>
  <si>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</si>
  <si>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</si>
  <si>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</si>
  <si>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</si>
  <si>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</si>
  <si>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6 - ÚPRAVY POVRCHOV, PODLAHY, VÝPLNE</t>
  </si>
  <si>
    <t>014</t>
  </si>
  <si>
    <t>611421211</t>
  </si>
  <si>
    <t>Oprava vápennej omietky stropov a klenieb hrubých 5-10%</t>
  </si>
  <si>
    <t>m2</t>
  </si>
  <si>
    <t xml:space="preserve">                    </t>
  </si>
  <si>
    <t>61142-1211</t>
  </si>
  <si>
    <t>45.41.10</t>
  </si>
  <si>
    <t>EK</t>
  </si>
  <si>
    <t>S</t>
  </si>
  <si>
    <t>612421131</t>
  </si>
  <si>
    <t>Oprava vnútorných vápenných omietok stien štukových do 5%</t>
  </si>
  <si>
    <t>61242-1131</t>
  </si>
  <si>
    <t>253</t>
  </si>
  <si>
    <t>612423111</t>
  </si>
  <si>
    <t>Vnút. omiet. váp. vápcem. stien hrubé - vyrovnanie po vybúraní obkladov - vyrovnanie</t>
  </si>
  <si>
    <t>61242-3111</t>
  </si>
  <si>
    <t>011</t>
  </si>
  <si>
    <t>632451065</t>
  </si>
  <si>
    <t>Poter pieskocement. min. 25 MPa ocel. hladený alebo liaty hr. do 5 cm</t>
  </si>
  <si>
    <t>63245-1065</t>
  </si>
  <si>
    <t>45.25.32</t>
  </si>
  <si>
    <t>632477005</t>
  </si>
  <si>
    <t>Nivelačná stierka podlahová</t>
  </si>
  <si>
    <t xml:space="preserve">6 - ÚPRAVY POVRCHOV, PODLAHY, VÝPLNE  spolu: </t>
  </si>
  <si>
    <t>9 - OSTATNÉ KONŠTRUKCIE A PRÁCE</t>
  </si>
  <si>
    <t>003</t>
  </si>
  <si>
    <t>941955002</t>
  </si>
  <si>
    <t>Lešenie ľahké prac. pomocné výš. podlahy do 1,9 m</t>
  </si>
  <si>
    <t>94195-5002</t>
  </si>
  <si>
    <t>45.25.10</t>
  </si>
  <si>
    <t>013</t>
  </si>
  <si>
    <t>968061125</t>
  </si>
  <si>
    <t>Vyvesenie alebo zavesenie drev. krídiel dvier do 2 m2</t>
  </si>
  <si>
    <t>kus</t>
  </si>
  <si>
    <t>45.11.11</t>
  </si>
  <si>
    <t>979011111</t>
  </si>
  <si>
    <t>Zvislá doprava sute a vybúr. hmôt za prvé podlažie</t>
  </si>
  <si>
    <t>t</t>
  </si>
  <si>
    <t>97901-1111</t>
  </si>
  <si>
    <t>979081111</t>
  </si>
  <si>
    <t>Odvoz sute a vybúraných hmôt na skládku do 1 km</t>
  </si>
  <si>
    <t>979081121</t>
  </si>
  <si>
    <t>Odvoz sute a vybúraných hmôt na skládku každý ďalší 1 km</t>
  </si>
  <si>
    <t>979082111</t>
  </si>
  <si>
    <t>Vnútrostavenisková doprava sute a vybúraných hmôt do 10 m</t>
  </si>
  <si>
    <t>979082121</t>
  </si>
  <si>
    <t>Vnútrost. doprava sute a vybúraných hmôt každých ďalších 5 m</t>
  </si>
  <si>
    <t>979131409</t>
  </si>
  <si>
    <t>Poplatok za ulož.a znešk.staveb.sute na vymedzených skládkach "O"-ostatný odpad</t>
  </si>
  <si>
    <t>998991111</t>
  </si>
  <si>
    <t>Presun hmôt pre opravy v objektoch výšky do 25 m</t>
  </si>
  <si>
    <t>998991193</t>
  </si>
  <si>
    <t>Príplatok za zväčšený presun do 1000 m</t>
  </si>
  <si>
    <t xml:space="preserve">9 - OSTATNÉ KONŠTRUKCIE A PRÁCE  spolu: </t>
  </si>
  <si>
    <t xml:space="preserve">PRÁCE A DODÁVKY HSV  spolu: </t>
  </si>
  <si>
    <t>PRÁCE A DODÁVKY PSV</t>
  </si>
  <si>
    <t>722 - Vnútorný vodovod</t>
  </si>
  <si>
    <t>721</t>
  </si>
  <si>
    <t>722239101</t>
  </si>
  <si>
    <t>Montáž vodov. armatúr s 2 závitmi G 1/2</t>
  </si>
  <si>
    <t>I</t>
  </si>
  <si>
    <t>45.33.20</t>
  </si>
  <si>
    <t>IK</t>
  </si>
  <si>
    <t>MAT</t>
  </si>
  <si>
    <t>551001280</t>
  </si>
  <si>
    <t>Ventily guľové, zmiešavacie, vypúšťacie</t>
  </si>
  <si>
    <t>29.13.20</t>
  </si>
  <si>
    <t>IZ</t>
  </si>
  <si>
    <t>998722202</t>
  </si>
  <si>
    <t>Presun hmôt pre vnút. vodovod v objektoch výšky do 12 m</t>
  </si>
  <si>
    <t>45.33.30</t>
  </si>
  <si>
    <t xml:space="preserve">722 - Vnútorný vodovod  spolu: </t>
  </si>
  <si>
    <t>725 - Zariaďovacie predmety</t>
  </si>
  <si>
    <t>725110811</t>
  </si>
  <si>
    <t>Demontáž záchodov splachovacích s nádržou</t>
  </si>
  <si>
    <t>súbor</t>
  </si>
  <si>
    <t>725119305</t>
  </si>
  <si>
    <t>Montáž záchodovým mís kombinovaných</t>
  </si>
  <si>
    <t>642328100</t>
  </si>
  <si>
    <t>Misa záchodová detská, vrátane sedátka</t>
  </si>
  <si>
    <t>26.22.10</t>
  </si>
  <si>
    <t>725210821</t>
  </si>
  <si>
    <t>Demontáž umývadiel bez výtokových armatúr</t>
  </si>
  <si>
    <t>725219401</t>
  </si>
  <si>
    <t>Montáž umývadiel keramických so záp. uzáv. na skrutky</t>
  </si>
  <si>
    <t>725220907</t>
  </si>
  <si>
    <t>Demontáž predeľovacích priečok</t>
  </si>
  <si>
    <t xml:space="preserve">  .  .  </t>
  </si>
  <si>
    <t>642213810</t>
  </si>
  <si>
    <t>Umývadlo detské</t>
  </si>
  <si>
    <t>725220999</t>
  </si>
  <si>
    <t>Montáž + dodávka predeľovacích priečok, vrátane spojovacieho materiálu</t>
  </si>
  <si>
    <t>72522-0907</t>
  </si>
  <si>
    <t>725820801</t>
  </si>
  <si>
    <t>Demontáž batérií</t>
  </si>
  <si>
    <t>72582-0801</t>
  </si>
  <si>
    <t>725829201</t>
  </si>
  <si>
    <t>Montáž batérií umýv. a drez. ostatných typov chromov.</t>
  </si>
  <si>
    <t>72582-9201</t>
  </si>
  <si>
    <t>551H01551</t>
  </si>
  <si>
    <t>Batéria umývadlová</t>
  </si>
  <si>
    <t>29.13.12</t>
  </si>
  <si>
    <t xml:space="preserve">541430520           </t>
  </si>
  <si>
    <t>998725202</t>
  </si>
  <si>
    <t>Presun hmôt pre zariaď. predmety v objektoch výšky do 12 m</t>
  </si>
  <si>
    <t>998725292</t>
  </si>
  <si>
    <t>Prípl. za zväč. presun hmôt do 100 m pre zariaď. predmety</t>
  </si>
  <si>
    <t xml:space="preserve">725 - Zariaďovacie predmety  spolu: </t>
  </si>
  <si>
    <t>766 - Konštrukcie stolárske</t>
  </si>
  <si>
    <t>766</t>
  </si>
  <si>
    <t>766661112</t>
  </si>
  <si>
    <t>Montáž dvier kompl. otvár. do zárubne 1-krídl. do 0,8m</t>
  </si>
  <si>
    <t>45.42.11</t>
  </si>
  <si>
    <t>611731120</t>
  </si>
  <si>
    <t>Dvere vchodové vstupné so zárubňou 80x197</t>
  </si>
  <si>
    <t>20.30.11</t>
  </si>
  <si>
    <t>766813214</t>
  </si>
  <si>
    <t>Montáž kuchynských liniek kovových na stoj. dl. do 240cm</t>
  </si>
  <si>
    <t>76681-3214</t>
  </si>
  <si>
    <t>45.42.13</t>
  </si>
  <si>
    <t>557240170</t>
  </si>
  <si>
    <t>Kuchynská linka</t>
  </si>
  <si>
    <t>36.14.11</t>
  </si>
  <si>
    <t>998766202</t>
  </si>
  <si>
    <t>Presun hmôt pre konštr. stolárske v objektoch výšky do 12 m</t>
  </si>
  <si>
    <t>998766292</t>
  </si>
  <si>
    <t>Prípl. za zväčšený presun hmôt do 100 m pre konštr. stolárske</t>
  </si>
  <si>
    <t xml:space="preserve">766 - Konštrukcie stolárske  spolu: </t>
  </si>
  <si>
    <t>771 - Podlahy z dlaždíc  keramických</t>
  </si>
  <si>
    <t>771</t>
  </si>
  <si>
    <t>771569795</t>
  </si>
  <si>
    <t>Prípl. za škárovanie</t>
  </si>
  <si>
    <t>45.43.12</t>
  </si>
  <si>
    <t>771571101</t>
  </si>
  <si>
    <t>Montáž podláh z dlaždíc keram. rež. hlad.</t>
  </si>
  <si>
    <t>5973A0136</t>
  </si>
  <si>
    <t>Dlažba keramická, protišmyková</t>
  </si>
  <si>
    <t>26.30.10</t>
  </si>
  <si>
    <t>998771201</t>
  </si>
  <si>
    <t>Presun hmôt pre podlahy z dlaždíc v objektoch výšky do 6 m</t>
  </si>
  <si>
    <t>998771292</t>
  </si>
  <si>
    <t>Prípl. za zväčšený presun do 100 m pre podlahy z dlaždíc</t>
  </si>
  <si>
    <t xml:space="preserve">771 - Podlahy z dlaždíc  keramických  spolu: </t>
  </si>
  <si>
    <t>776 - Podlahy povlakové</t>
  </si>
  <si>
    <t>775</t>
  </si>
  <si>
    <t>776411000</t>
  </si>
  <si>
    <t>Lepenie podlahových soklíkov alebo líšt gumených</t>
  </si>
  <si>
    <t>m</t>
  </si>
  <si>
    <t>45.43.21</t>
  </si>
  <si>
    <t>273239659</t>
  </si>
  <si>
    <t>Soklík PVC</t>
  </si>
  <si>
    <t>273239650</t>
  </si>
  <si>
    <t>25.13.20</t>
  </si>
  <si>
    <t>776521100</t>
  </si>
  <si>
    <t>Lepenie povlakových podláh plastových pásov</t>
  </si>
  <si>
    <t>284102490</t>
  </si>
  <si>
    <t>Podlahovina PVC ( vysokofrekventná záťaž)</t>
  </si>
  <si>
    <t>25.23.11</t>
  </si>
  <si>
    <t>998776201</t>
  </si>
  <si>
    <t>Presun hmôt pre podlahy povlakové v objektoch výšky do 6 m</t>
  </si>
  <si>
    <t>45.43.22</t>
  </si>
  <si>
    <t>998776292</t>
  </si>
  <si>
    <t>Prípl. za zväčšený presun hmôt do 100 m pre podlahy povlakové</t>
  </si>
  <si>
    <t xml:space="preserve">776 - Podlahy povlakové  spolu: </t>
  </si>
  <si>
    <t>781 - Obklady z obkladačiek a dosiek</t>
  </si>
  <si>
    <t>781411013</t>
  </si>
  <si>
    <t>Montáž obkladov vnút. z obklad. pórovin. s vyrovnaním podkladu hrubou omietkou</t>
  </si>
  <si>
    <t>78141-1013</t>
  </si>
  <si>
    <t>597671010</t>
  </si>
  <si>
    <t>Obkl. keramický</t>
  </si>
  <si>
    <t>781419704</t>
  </si>
  <si>
    <t>78141-9704</t>
  </si>
  <si>
    <t>998781201</t>
  </si>
  <si>
    <t>Presun hmôt pre obklady keramické v objektoch výšky do 6 m</t>
  </si>
  <si>
    <t>99878-1201</t>
  </si>
  <si>
    <t>998781292</t>
  </si>
  <si>
    <t>Prípl. za zväčšený presun do 100 m pre obklady keramické</t>
  </si>
  <si>
    <t>99878-1292</t>
  </si>
  <si>
    <t xml:space="preserve">781 - Obklady z obkladačiek a dosiek  spolu: </t>
  </si>
  <si>
    <t>784 - Maľby</t>
  </si>
  <si>
    <t>784</t>
  </si>
  <si>
    <t>784452571</t>
  </si>
  <si>
    <t>Maľba zo zmesí tekut. 1far. dvojnás. v miest. do 3,8m</t>
  </si>
  <si>
    <t>78445-2571</t>
  </si>
  <si>
    <t>45.44.21</t>
  </si>
  <si>
    <t xml:space="preserve">784 - Maľby  spolu: </t>
  </si>
  <si>
    <t>786 - Čalunnícke úpravy</t>
  </si>
  <si>
    <t>786</t>
  </si>
  <si>
    <t>786612200</t>
  </si>
  <si>
    <t>Montáž + dodávka žalúzií, vrátane všetkých doplnkov</t>
  </si>
  <si>
    <t>78661-2200</t>
  </si>
  <si>
    <t>45.34.31</t>
  </si>
  <si>
    <t xml:space="preserve">786 - Čalunnícke úpravy  spolu: </t>
  </si>
  <si>
    <t xml:space="preserve">PRÁCE A DODÁVKY PSV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</si>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</sst>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12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51">
    <xf numFmtId="0" fontId="0" fillId="0" borderId="0" xfId="0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0" xfId="49" applyFont="1" applyAlignment="1">
      <alignment horizontal="lef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69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106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Continuous"/>
    </xf>
    <xf numFmtId="0" fontId="1" fillId="0" borderId="110" xfId="0" applyFont="1" applyBorder="1" applyAlignment="1">
      <alignment horizontal="centerContinuous"/>
    </xf>
    <xf numFmtId="0" fontId="1" fillId="0" borderId="111" xfId="0" applyFont="1" applyBorder="1" applyAlignment="1">
      <alignment horizontal="centerContinuous"/>
    </xf>
    <xf numFmtId="0" fontId="1" fillId="0" borderId="107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4" xfId="0" applyFont="1" applyBorder="1" applyAlignment="1">
      <alignment horizontal="center"/>
    </xf>
    <xf numFmtId="0" fontId="6" fillId="0" borderId="107" xfId="0" applyFont="1" applyBorder="1" applyAlignment="1" applyProtection="1">
      <alignment horizontal="center"/>
      <protection locked="0"/>
    </xf>
    <xf numFmtId="0" fontId="6" fillId="0" borderId="104" xfId="0" applyFont="1" applyBorder="1" applyAlignment="1" applyProtection="1">
      <alignment horizontal="center"/>
      <protection locked="0"/>
    </xf>
    <xf numFmtId="0" fontId="1" fillId="0" borderId="104" xfId="0" applyFont="1" applyBorder="1" applyAlignment="1" applyProtection="1">
      <alignment horizontal="center"/>
      <protection locked="0"/>
    </xf>
    <xf numFmtId="0" fontId="1" fillId="0" borderId="106" xfId="0" applyFont="1" applyBorder="1" applyAlignment="1">
      <alignment horizontal="center"/>
    </xf>
    <xf numFmtId="0" fontId="6" fillId="0" borderId="108" xfId="0" applyFont="1" applyBorder="1" applyAlignment="1" applyProtection="1">
      <alignment horizontal="center"/>
      <protection locked="0"/>
    </xf>
    <xf numFmtId="0" fontId="6" fillId="0" borderId="106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center"/>
      <protection locked="0"/>
    </xf>
    <xf numFmtId="167" fontId="1" fillId="0" borderId="106" xfId="0" applyNumberFormat="1" applyFont="1" applyBorder="1"/>
    <xf numFmtId="0" fontId="1" fillId="0" borderId="106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4" xfId="0" applyNumberFormat="1" applyFont="1" applyBorder="1" applyAlignment="1">
      <alignment horizontal="left"/>
    </xf>
    <xf numFmtId="0" fontId="1" fillId="0" borderId="104" xfId="0" applyFont="1" applyBorder="1" applyAlignment="1">
      <alignment horizontal="right"/>
    </xf>
    <xf numFmtId="49" fontId="1" fillId="0" borderId="106" xfId="0" applyNumberFormat="1" applyFont="1" applyBorder="1" applyAlignment="1">
      <alignment horizontal="left"/>
    </xf>
    <xf numFmtId="0" fontId="1" fillId="0" borderId="106" xfId="0" applyFont="1" applyBorder="1" applyAlignment="1">
      <alignment horizontal="right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2" fontId="3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left" vertical="top" wrapText="1"/>
    </xf>
  </cellXfs>
  <cellStyles count="80">
    <cellStyle name="1 000 Sk" xfId="60"/>
    <cellStyle name="1 000,-  Sk" xfId="22"/>
    <cellStyle name="1 000,- Kč" xfId="47"/>
    <cellStyle name="1 000,- Sk" xfId="58"/>
    <cellStyle name="1000 Sk_fakturuj99" xfId="31"/>
    <cellStyle name="20 % – Zvýraznění1" xfId="53"/>
    <cellStyle name="20 % – Zvýraznění2" xfId="57"/>
    <cellStyle name="20 % – Zvýraznění3" xfId="29"/>
    <cellStyle name="20 % – Zvýraznění4" xfId="61"/>
    <cellStyle name="20 % – Zvýraznění5" xfId="62"/>
    <cellStyle name="20 % – Zvýraznění6" xfId="63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4"/>
    <cellStyle name="40 % – Zvýraznění3" xfId="65"/>
    <cellStyle name="40 % – Zvýraznění4" xfId="66"/>
    <cellStyle name="40 % – Zvýraznění5" xfId="36"/>
    <cellStyle name="40 % – Zvýraznění6" xfId="67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/>
    <cellStyle name="60 % – Zvýraznění2" xfId="69"/>
    <cellStyle name="60 % – Zvýraznění3" xfId="70"/>
    <cellStyle name="60 % – Zvýraznění4" xfId="71"/>
    <cellStyle name="60 % – Zvýraznění5" xfId="72"/>
    <cellStyle name="60 % – Zvýraznění6" xfId="73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/>
    <cellStyle name="Čiarka" xfId="3" builtinId="3" customBuiltin="1"/>
    <cellStyle name="Čiarka [0]" xfId="4" builtinId="6" customBuiltin="1"/>
    <cellStyle name="data" xfId="75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/>
    <cellStyle name="Neutrálna" xfId="35" builtinId="28" customBuiltin="1"/>
    <cellStyle name="Normálne" xfId="0" builtinId="0" customBuiltin="1"/>
    <cellStyle name="normálne_KLs" xfId="1"/>
    <cellStyle name="normálne_KLv" xfId="49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/>
    <cellStyle name="Text upozornění" xfId="78"/>
    <cellStyle name="Text upozornenia" xfId="15" builtinId="11" customBuiltin="1"/>
    <cellStyle name="TEXT1" xfId="79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/>
        <xdr:cNvSpPr>
          <a:extLst>
            <a:ext uri="smNativeData">
              <pm:smNativeData xmlns:pm="smNativeData" xmlns="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3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D30" sqref="D30:D31"/>
    </sheetView>
  </sheetViews>
  <sheetFormatPr defaultRowHeight="12.75"/>
  <cols>
    <col min="1" max="1" width="6.7109375" style="95" customWidth="1"/>
    <col min="2" max="2" width="3.7109375" style="96" customWidth="1"/>
    <col min="3" max="3" width="13" style="97" customWidth="1"/>
    <col min="4" max="4" width="35.7109375" style="98" customWidth="1"/>
    <col min="5" max="5" width="10.7109375" style="99" customWidth="1"/>
    <col min="6" max="6" width="5.28515625" style="100" customWidth="1"/>
    <col min="7" max="7" width="8.7109375" style="101" customWidth="1"/>
    <col min="8" max="9" width="9.7109375" style="101" hidden="1" customWidth="1"/>
    <col min="10" max="10" width="9.7109375" style="101" customWidth="1"/>
    <col min="11" max="11" width="7.42578125" style="102" hidden="1" customWidth="1"/>
    <col min="12" max="12" width="8.28515625" style="102" hidden="1" customWidth="1"/>
    <col min="13" max="13" width="9.140625" style="99" hidden="1"/>
    <col min="14" max="14" width="7" style="99" hidden="1" customWidth="1"/>
    <col min="15" max="15" width="3.5703125" style="100" customWidth="1"/>
    <col min="16" max="16" width="12.7109375" style="100" hidden="1" customWidth="1"/>
    <col min="17" max="19" width="13.28515625" style="99" hidden="1" customWidth="1"/>
    <col min="20" max="20" width="10.5703125" style="103" hidden="1" customWidth="1"/>
    <col min="21" max="21" width="10.28515625" style="103" hidden="1" customWidth="1"/>
    <col min="22" max="22" width="5.7109375" style="103" hidden="1" customWidth="1"/>
    <col min="23" max="23" width="9.140625" style="104" hidden="1"/>
    <col min="24" max="25" width="5.7109375" style="100" hidden="1" customWidth="1"/>
    <col min="26" max="26" width="7.5703125" style="100" hidden="1" customWidth="1"/>
    <col min="27" max="27" width="24.85546875" style="100" hidden="1" customWidth="1"/>
    <col min="28" max="28" width="4.28515625" style="100" hidden="1" customWidth="1"/>
    <col min="29" max="29" width="8.28515625" style="100" hidden="1" customWidth="1"/>
    <col min="30" max="30" width="8.7109375" style="100" hidden="1" customWidth="1"/>
    <col min="31" max="34" width="9.140625" style="100" hidden="1"/>
    <col min="35" max="35" width="9.140625" style="86"/>
    <col min="36" max="37" width="0" style="86" hidden="1" customWidth="1"/>
    <col min="38" max="16384" width="9.140625" style="86"/>
  </cols>
  <sheetData>
    <row r="1" spans="1:37" ht="24">
      <c r="A1" s="90" t="s">
        <v>112</v>
      </c>
      <c r="B1" s="86"/>
      <c r="C1" s="86"/>
      <c r="D1" s="86"/>
      <c r="E1" s="90" t="s">
        <v>113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4</v>
      </c>
      <c r="AA1" s="149" t="s">
        <v>5</v>
      </c>
      <c r="AB1" s="83" t="s">
        <v>6</v>
      </c>
      <c r="AC1" s="83" t="s">
        <v>7</v>
      </c>
      <c r="AD1" s="83" t="s">
        <v>8</v>
      </c>
      <c r="AE1" s="125" t="s">
        <v>9</v>
      </c>
      <c r="AF1" s="126" t="s">
        <v>10</v>
      </c>
      <c r="AG1" s="86"/>
      <c r="AH1" s="86"/>
    </row>
    <row r="2" spans="1:37">
      <c r="A2" s="90" t="s">
        <v>114</v>
      </c>
      <c r="B2" s="86"/>
      <c r="C2" s="86"/>
      <c r="D2" s="86"/>
      <c r="E2" s="90" t="s">
        <v>115</v>
      </c>
      <c r="F2" s="86"/>
      <c r="G2" s="87"/>
      <c r="H2" s="105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11</v>
      </c>
      <c r="AA2" s="84" t="s">
        <v>12</v>
      </c>
      <c r="AB2" s="84" t="s">
        <v>13</v>
      </c>
      <c r="AC2" s="84"/>
      <c r="AD2" s="85"/>
      <c r="AE2" s="125">
        <v>1</v>
      </c>
      <c r="AF2" s="127">
        <v>123.5</v>
      </c>
      <c r="AG2" s="86"/>
      <c r="AH2" s="86"/>
    </row>
    <row r="3" spans="1:37">
      <c r="A3" s="90" t="s">
        <v>14</v>
      </c>
      <c r="B3" s="86"/>
      <c r="C3" s="86"/>
      <c r="D3" s="86"/>
      <c r="E3" s="90" t="s">
        <v>116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15</v>
      </c>
      <c r="AA3" s="84" t="s">
        <v>16</v>
      </c>
      <c r="AB3" s="84" t="s">
        <v>13</v>
      </c>
      <c r="AC3" s="84" t="s">
        <v>17</v>
      </c>
      <c r="AD3" s="85" t="s">
        <v>18</v>
      </c>
      <c r="AE3" s="125">
        <v>2</v>
      </c>
      <c r="AF3" s="128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19</v>
      </c>
      <c r="AA4" s="84" t="s">
        <v>20</v>
      </c>
      <c r="AB4" s="84" t="s">
        <v>13</v>
      </c>
      <c r="AC4" s="84"/>
      <c r="AD4" s="85"/>
      <c r="AE4" s="125">
        <v>3</v>
      </c>
      <c r="AF4" s="129">
        <v>123.45699999999999</v>
      </c>
      <c r="AG4" s="86"/>
      <c r="AH4" s="86"/>
    </row>
    <row r="5" spans="1:37">
      <c r="A5" s="90" t="s">
        <v>117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21</v>
      </c>
      <c r="AA5" s="84" t="s">
        <v>16</v>
      </c>
      <c r="AB5" s="84" t="s">
        <v>13</v>
      </c>
      <c r="AC5" s="84" t="s">
        <v>17</v>
      </c>
      <c r="AD5" s="85" t="s">
        <v>18</v>
      </c>
      <c r="AE5" s="125">
        <v>4</v>
      </c>
      <c r="AF5" s="130">
        <v>123.4567</v>
      </c>
      <c r="AG5" s="86"/>
      <c r="AH5" s="86"/>
    </row>
    <row r="6" spans="1:37">
      <c r="A6" s="90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25" t="s">
        <v>22</v>
      </c>
      <c r="AF6" s="128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5">
      <c r="A8" s="86" t="s">
        <v>118</v>
      </c>
      <c r="B8" s="106"/>
      <c r="C8" s="107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23</v>
      </c>
      <c r="B9" s="92" t="s">
        <v>24</v>
      </c>
      <c r="C9" s="92" t="s">
        <v>25</v>
      </c>
      <c r="D9" s="92" t="s">
        <v>26</v>
      </c>
      <c r="E9" s="92" t="s">
        <v>27</v>
      </c>
      <c r="F9" s="92" t="s">
        <v>28</v>
      </c>
      <c r="G9" s="92" t="s">
        <v>29</v>
      </c>
      <c r="H9" s="92" t="s">
        <v>30</v>
      </c>
      <c r="I9" s="92" t="s">
        <v>31</v>
      </c>
      <c r="J9" s="92" t="s">
        <v>32</v>
      </c>
      <c r="K9" s="109" t="s">
        <v>33</v>
      </c>
      <c r="L9" s="110"/>
      <c r="M9" s="111" t="s">
        <v>34</v>
      </c>
      <c r="N9" s="110"/>
      <c r="O9" s="92" t="s">
        <v>3</v>
      </c>
      <c r="P9" s="112" t="s">
        <v>35</v>
      </c>
      <c r="Q9" s="115" t="s">
        <v>27</v>
      </c>
      <c r="R9" s="115" t="s">
        <v>27</v>
      </c>
      <c r="S9" s="112" t="s">
        <v>27</v>
      </c>
      <c r="T9" s="116" t="s">
        <v>36</v>
      </c>
      <c r="U9" s="117" t="s">
        <v>37</v>
      </c>
      <c r="V9" s="118" t="s">
        <v>38</v>
      </c>
      <c r="W9" s="92" t="s">
        <v>39</v>
      </c>
      <c r="X9" s="92" t="s">
        <v>40</v>
      </c>
      <c r="Y9" s="92" t="s">
        <v>41</v>
      </c>
      <c r="Z9" s="131" t="s">
        <v>42</v>
      </c>
      <c r="AA9" s="131" t="s">
        <v>43</v>
      </c>
      <c r="AB9" s="92" t="s">
        <v>38</v>
      </c>
      <c r="AC9" s="92" t="s">
        <v>44</v>
      </c>
      <c r="AD9" s="92" t="s">
        <v>45</v>
      </c>
      <c r="AE9" s="132" t="s">
        <v>46</v>
      </c>
      <c r="AF9" s="132" t="s">
        <v>47</v>
      </c>
      <c r="AG9" s="132" t="s">
        <v>27</v>
      </c>
      <c r="AH9" s="132" t="s">
        <v>48</v>
      </c>
      <c r="AJ9" s="86" t="s">
        <v>139</v>
      </c>
      <c r="AK9" s="86" t="s">
        <v>141</v>
      </c>
    </row>
    <row r="10" spans="1:37">
      <c r="A10" s="94" t="s">
        <v>49</v>
      </c>
      <c r="B10" s="94" t="s">
        <v>50</v>
      </c>
      <c r="C10" s="108"/>
      <c r="D10" s="94" t="s">
        <v>51</v>
      </c>
      <c r="E10" s="94" t="s">
        <v>52</v>
      </c>
      <c r="F10" s="94" t="s">
        <v>53</v>
      </c>
      <c r="G10" s="94" t="s">
        <v>54</v>
      </c>
      <c r="H10" s="94" t="s">
        <v>55</v>
      </c>
      <c r="I10" s="94" t="s">
        <v>56</v>
      </c>
      <c r="J10" s="94"/>
      <c r="K10" s="94" t="s">
        <v>29</v>
      </c>
      <c r="L10" s="94" t="s">
        <v>32</v>
      </c>
      <c r="M10" s="113" t="s">
        <v>29</v>
      </c>
      <c r="N10" s="94" t="s">
        <v>32</v>
      </c>
      <c r="O10" s="94" t="s">
        <v>57</v>
      </c>
      <c r="P10" s="114"/>
      <c r="Q10" s="119" t="s">
        <v>58</v>
      </c>
      <c r="R10" s="119" t="s">
        <v>59</v>
      </c>
      <c r="S10" s="114" t="s">
        <v>60</v>
      </c>
      <c r="T10" s="120" t="s">
        <v>61</v>
      </c>
      <c r="U10" s="121" t="s">
        <v>62</v>
      </c>
      <c r="V10" s="122" t="s">
        <v>63</v>
      </c>
      <c r="W10" s="123"/>
      <c r="X10" s="124"/>
      <c r="Y10" s="124"/>
      <c r="Z10" s="133" t="s">
        <v>64</v>
      </c>
      <c r="AA10" s="133" t="s">
        <v>49</v>
      </c>
      <c r="AB10" s="94" t="s">
        <v>65</v>
      </c>
      <c r="AC10" s="124"/>
      <c r="AD10" s="124"/>
      <c r="AE10" s="134"/>
      <c r="AF10" s="134"/>
      <c r="AG10" s="134"/>
      <c r="AH10" s="134"/>
      <c r="AJ10" s="86" t="s">
        <v>140</v>
      </c>
      <c r="AK10" s="86" t="s">
        <v>142</v>
      </c>
    </row>
    <row r="12" spans="1:37">
      <c r="B12" s="144" t="s">
        <v>143</v>
      </c>
    </row>
    <row r="13" spans="1:37">
      <c r="B13" s="97" t="s">
        <v>144</v>
      </c>
    </row>
    <row r="14" spans="1:37" ht="25.5">
      <c r="A14" s="95">
        <v>1</v>
      </c>
      <c r="B14" s="96" t="s">
        <v>145</v>
      </c>
      <c r="C14" s="97" t="s">
        <v>146</v>
      </c>
      <c r="D14" s="98" t="s">
        <v>147</v>
      </c>
      <c r="E14" s="99">
        <v>20</v>
      </c>
      <c r="F14" s="100" t="s">
        <v>148</v>
      </c>
      <c r="H14" s="101">
        <f>ROUND(E14*G14,2)</f>
        <v>0</v>
      </c>
      <c r="J14" s="101">
        <f>ROUND(E14*G14,2)</f>
        <v>0</v>
      </c>
      <c r="K14" s="102">
        <v>4.9399999999999999E-3</v>
      </c>
      <c r="L14" s="102">
        <f>E14*K14</f>
        <v>9.8799999999999999E-2</v>
      </c>
      <c r="N14" s="99">
        <f>E14*M14</f>
        <v>0</v>
      </c>
      <c r="O14" s="100">
        <v>20</v>
      </c>
      <c r="P14" s="100" t="s">
        <v>149</v>
      </c>
      <c r="V14" s="103" t="s">
        <v>103</v>
      </c>
      <c r="W14" s="104">
        <v>2.72</v>
      </c>
      <c r="X14" s="97" t="s">
        <v>150</v>
      </c>
      <c r="Y14" s="97" t="s">
        <v>146</v>
      </c>
      <c r="Z14" s="100" t="s">
        <v>151</v>
      </c>
      <c r="AB14" s="100">
        <v>1</v>
      </c>
      <c r="AJ14" s="86" t="s">
        <v>152</v>
      </c>
      <c r="AK14" s="86" t="s">
        <v>153</v>
      </c>
    </row>
    <row r="15" spans="1:37" ht="25.5">
      <c r="A15" s="95">
        <v>2</v>
      </c>
      <c r="B15" s="96" t="s">
        <v>145</v>
      </c>
      <c r="C15" s="97" t="s">
        <v>154</v>
      </c>
      <c r="D15" s="98" t="s">
        <v>155</v>
      </c>
      <c r="E15" s="99">
        <v>75</v>
      </c>
      <c r="F15" s="100" t="s">
        <v>148</v>
      </c>
      <c r="H15" s="101">
        <f>ROUND(E15*G15,2)</f>
        <v>0</v>
      </c>
      <c r="J15" s="101">
        <f>ROUND(E15*G15,2)</f>
        <v>0</v>
      </c>
      <c r="K15" s="102">
        <v>3.64E-3</v>
      </c>
      <c r="L15" s="102">
        <f>E15*K15</f>
        <v>0.27300000000000002</v>
      </c>
      <c r="N15" s="99">
        <f>E15*M15</f>
        <v>0</v>
      </c>
      <c r="O15" s="100">
        <v>20</v>
      </c>
      <c r="P15" s="100" t="s">
        <v>149</v>
      </c>
      <c r="V15" s="103" t="s">
        <v>103</v>
      </c>
      <c r="W15" s="104">
        <v>6.75</v>
      </c>
      <c r="X15" s="97" t="s">
        <v>156</v>
      </c>
      <c r="Y15" s="97" t="s">
        <v>154</v>
      </c>
      <c r="Z15" s="100" t="s">
        <v>151</v>
      </c>
      <c r="AB15" s="100">
        <v>1</v>
      </c>
      <c r="AJ15" s="86" t="s">
        <v>152</v>
      </c>
      <c r="AK15" s="86" t="s">
        <v>153</v>
      </c>
    </row>
    <row r="16" spans="1:37" ht="25.5">
      <c r="A16" s="95">
        <v>3</v>
      </c>
      <c r="B16" s="96" t="s">
        <v>157</v>
      </c>
      <c r="C16" s="97" t="s">
        <v>158</v>
      </c>
      <c r="D16" s="98" t="s">
        <v>159</v>
      </c>
      <c r="E16" s="99">
        <v>45.7</v>
      </c>
      <c r="F16" s="100" t="s">
        <v>148</v>
      </c>
      <c r="H16" s="101">
        <f>ROUND(E16*G16,2)</f>
        <v>0</v>
      </c>
      <c r="J16" s="101">
        <f>ROUND(E16*G16,2)</f>
        <v>0</v>
      </c>
      <c r="K16" s="102">
        <v>3.9320000000000001E-2</v>
      </c>
      <c r="L16" s="102">
        <f>E16*K16</f>
        <v>1.7969240000000002</v>
      </c>
      <c r="N16" s="99">
        <f>E16*M16</f>
        <v>0</v>
      </c>
      <c r="O16" s="100">
        <v>20</v>
      </c>
      <c r="P16" s="100" t="s">
        <v>149</v>
      </c>
      <c r="V16" s="103" t="s">
        <v>103</v>
      </c>
      <c r="W16" s="104">
        <v>9.5510000000000002</v>
      </c>
      <c r="X16" s="97" t="s">
        <v>160</v>
      </c>
      <c r="Y16" s="97" t="s">
        <v>158</v>
      </c>
      <c r="Z16" s="100" t="s">
        <v>151</v>
      </c>
      <c r="AB16" s="100">
        <v>1</v>
      </c>
      <c r="AJ16" s="86" t="s">
        <v>152</v>
      </c>
      <c r="AK16" s="86" t="s">
        <v>153</v>
      </c>
    </row>
    <row r="17" spans="1:37" ht="25.5">
      <c r="A17" s="95">
        <v>4</v>
      </c>
      <c r="B17" s="96" t="s">
        <v>161</v>
      </c>
      <c r="C17" s="97" t="s">
        <v>162</v>
      </c>
      <c r="D17" s="98" t="s">
        <v>163</v>
      </c>
      <c r="E17" s="99">
        <v>15.9</v>
      </c>
      <c r="F17" s="100" t="s">
        <v>148</v>
      </c>
      <c r="H17" s="101">
        <f>ROUND(E17*G17,2)</f>
        <v>0</v>
      </c>
      <c r="J17" s="101">
        <f>ROUND(E17*G17,2)</f>
        <v>0</v>
      </c>
      <c r="K17" s="102">
        <v>0.11516999999999999</v>
      </c>
      <c r="L17" s="102">
        <f>E17*K17</f>
        <v>1.8312029999999999</v>
      </c>
      <c r="N17" s="99">
        <f>E17*M17</f>
        <v>0</v>
      </c>
      <c r="O17" s="100">
        <v>20</v>
      </c>
      <c r="P17" s="100" t="s">
        <v>149</v>
      </c>
      <c r="V17" s="103" t="s">
        <v>103</v>
      </c>
      <c r="W17" s="104">
        <v>7.0439999999999996</v>
      </c>
      <c r="X17" s="97" t="s">
        <v>164</v>
      </c>
      <c r="Y17" s="97" t="s">
        <v>162</v>
      </c>
      <c r="Z17" s="100" t="s">
        <v>165</v>
      </c>
      <c r="AB17" s="100">
        <v>1</v>
      </c>
      <c r="AJ17" s="86" t="s">
        <v>152</v>
      </c>
      <c r="AK17" s="86" t="s">
        <v>153</v>
      </c>
    </row>
    <row r="18" spans="1:37">
      <c r="A18" s="95">
        <v>5</v>
      </c>
      <c r="B18" s="96" t="s">
        <v>161</v>
      </c>
      <c r="C18" s="97" t="s">
        <v>166</v>
      </c>
      <c r="D18" s="98" t="s">
        <v>167</v>
      </c>
      <c r="E18" s="99">
        <v>233.94</v>
      </c>
      <c r="F18" s="100" t="s">
        <v>148</v>
      </c>
      <c r="H18" s="101">
        <f>ROUND(E18*G18,2)</f>
        <v>0</v>
      </c>
      <c r="J18" s="101">
        <f>ROUND(E18*G18,2)</f>
        <v>0</v>
      </c>
      <c r="K18" s="102">
        <v>4.5999999999999999E-3</v>
      </c>
      <c r="L18" s="102">
        <f>E18*K18</f>
        <v>1.0761240000000001</v>
      </c>
      <c r="N18" s="99">
        <f>E18*M18</f>
        <v>0</v>
      </c>
      <c r="O18" s="100">
        <v>20</v>
      </c>
      <c r="P18" s="100" t="s">
        <v>149</v>
      </c>
      <c r="V18" s="103" t="s">
        <v>103</v>
      </c>
      <c r="W18" s="104">
        <v>110.18600000000001</v>
      </c>
      <c r="X18" s="97" t="s">
        <v>166</v>
      </c>
      <c r="Y18" s="97" t="s">
        <v>166</v>
      </c>
      <c r="Z18" s="100" t="s">
        <v>165</v>
      </c>
      <c r="AB18" s="100">
        <v>7</v>
      </c>
      <c r="AJ18" s="86" t="s">
        <v>152</v>
      </c>
      <c r="AK18" s="86" t="s">
        <v>153</v>
      </c>
    </row>
    <row r="19" spans="1:37">
      <c r="D19" s="145" t="s">
        <v>168</v>
      </c>
      <c r="E19" s="146">
        <f>J19</f>
        <v>0</v>
      </c>
      <c r="H19" s="146">
        <f>SUM(H12:H18)</f>
        <v>0</v>
      </c>
      <c r="I19" s="146">
        <f>SUM(I12:I18)</f>
        <v>0</v>
      </c>
      <c r="J19" s="146">
        <f>SUM(J12:J18)</f>
        <v>0</v>
      </c>
      <c r="L19" s="147">
        <f>SUM(L12:L18)</f>
        <v>5.0760509999999996</v>
      </c>
      <c r="N19" s="148">
        <f>SUM(N12:N18)</f>
        <v>0</v>
      </c>
      <c r="W19" s="104">
        <f>SUM(W12:W18)</f>
        <v>136.251</v>
      </c>
    </row>
    <row r="21" spans="1:37">
      <c r="B21" s="97" t="s">
        <v>169</v>
      </c>
    </row>
    <row r="22" spans="1:37">
      <c r="A22" s="95">
        <v>6</v>
      </c>
      <c r="B22" s="96" t="s">
        <v>170</v>
      </c>
      <c r="C22" s="97" t="s">
        <v>171</v>
      </c>
      <c r="D22" s="98" t="s">
        <v>172</v>
      </c>
      <c r="E22" s="99">
        <v>20</v>
      </c>
      <c r="F22" s="100" t="s">
        <v>148</v>
      </c>
      <c r="H22" s="101">
        <f t="shared" ref="H22:H31" si="0">ROUND(E22*G22,2)</f>
        <v>0</v>
      </c>
      <c r="J22" s="101">
        <f t="shared" ref="J22:J31" si="1">ROUND(E22*G22,2)</f>
        <v>0</v>
      </c>
      <c r="K22" s="102">
        <v>1.66E-3</v>
      </c>
      <c r="L22" s="102">
        <f t="shared" ref="L22:L31" si="2">E22*K22</f>
        <v>3.32E-2</v>
      </c>
      <c r="N22" s="99">
        <f t="shared" ref="N22:N31" si="3">E22*M22</f>
        <v>0</v>
      </c>
      <c r="O22" s="100">
        <v>20</v>
      </c>
      <c r="P22" s="100" t="s">
        <v>149</v>
      </c>
      <c r="V22" s="103" t="s">
        <v>103</v>
      </c>
      <c r="W22" s="104">
        <v>3.7</v>
      </c>
      <c r="X22" s="97" t="s">
        <v>173</v>
      </c>
      <c r="Y22" s="97" t="s">
        <v>171</v>
      </c>
      <c r="Z22" s="100" t="s">
        <v>174</v>
      </c>
      <c r="AB22" s="100">
        <v>1</v>
      </c>
      <c r="AJ22" s="86" t="s">
        <v>152</v>
      </c>
      <c r="AK22" s="86" t="s">
        <v>153</v>
      </c>
    </row>
    <row r="23" spans="1:37">
      <c r="A23" s="95">
        <v>7</v>
      </c>
      <c r="B23" s="96" t="s">
        <v>175</v>
      </c>
      <c r="C23" s="97" t="s">
        <v>176</v>
      </c>
      <c r="D23" s="98" t="s">
        <v>177</v>
      </c>
      <c r="E23" s="99">
        <v>8</v>
      </c>
      <c r="F23" s="100" t="s">
        <v>178</v>
      </c>
      <c r="H23" s="101">
        <f t="shared" si="0"/>
        <v>0</v>
      </c>
      <c r="J23" s="101">
        <f t="shared" si="1"/>
        <v>0</v>
      </c>
      <c r="L23" s="102">
        <f t="shared" si="2"/>
        <v>0</v>
      </c>
      <c r="N23" s="99">
        <f t="shared" si="3"/>
        <v>0</v>
      </c>
      <c r="O23" s="100">
        <v>20</v>
      </c>
      <c r="P23" s="100" t="s">
        <v>149</v>
      </c>
      <c r="V23" s="103" t="s">
        <v>103</v>
      </c>
      <c r="W23" s="104">
        <v>0.32</v>
      </c>
      <c r="X23" s="97" t="s">
        <v>176</v>
      </c>
      <c r="Y23" s="97" t="s">
        <v>176</v>
      </c>
      <c r="Z23" s="100" t="s">
        <v>179</v>
      </c>
      <c r="AB23" s="100">
        <v>7</v>
      </c>
      <c r="AJ23" s="86" t="s">
        <v>152</v>
      </c>
      <c r="AK23" s="86" t="s">
        <v>153</v>
      </c>
    </row>
    <row r="24" spans="1:37">
      <c r="A24" s="95">
        <v>8</v>
      </c>
      <c r="B24" s="96" t="s">
        <v>175</v>
      </c>
      <c r="C24" s="97" t="s">
        <v>180</v>
      </c>
      <c r="D24" s="98" t="s">
        <v>181</v>
      </c>
      <c r="E24" s="99">
        <v>0.156</v>
      </c>
      <c r="F24" s="100" t="s">
        <v>182</v>
      </c>
      <c r="H24" s="101">
        <f t="shared" si="0"/>
        <v>0</v>
      </c>
      <c r="J24" s="101">
        <f t="shared" si="1"/>
        <v>0</v>
      </c>
      <c r="L24" s="102">
        <f t="shared" si="2"/>
        <v>0</v>
      </c>
      <c r="N24" s="99">
        <f t="shared" si="3"/>
        <v>0</v>
      </c>
      <c r="O24" s="100">
        <v>20</v>
      </c>
      <c r="P24" s="100" t="s">
        <v>149</v>
      </c>
      <c r="V24" s="103" t="s">
        <v>103</v>
      </c>
      <c r="W24" s="104">
        <v>0.20100000000000001</v>
      </c>
      <c r="X24" s="97" t="s">
        <v>183</v>
      </c>
      <c r="Y24" s="97" t="s">
        <v>180</v>
      </c>
      <c r="Z24" s="100" t="s">
        <v>179</v>
      </c>
      <c r="AB24" s="100">
        <v>1</v>
      </c>
      <c r="AJ24" s="86" t="s">
        <v>152</v>
      </c>
      <c r="AK24" s="86" t="s">
        <v>153</v>
      </c>
    </row>
    <row r="25" spans="1:37">
      <c r="A25" s="95">
        <v>9</v>
      </c>
      <c r="B25" s="96" t="s">
        <v>175</v>
      </c>
      <c r="C25" s="97" t="s">
        <v>184</v>
      </c>
      <c r="D25" s="98" t="s">
        <v>185</v>
      </c>
      <c r="E25" s="99">
        <v>1.56</v>
      </c>
      <c r="F25" s="100" t="s">
        <v>182</v>
      </c>
      <c r="H25" s="101">
        <f t="shared" si="0"/>
        <v>0</v>
      </c>
      <c r="J25" s="101">
        <f t="shared" si="1"/>
        <v>0</v>
      </c>
      <c r="L25" s="102">
        <f t="shared" si="2"/>
        <v>0</v>
      </c>
      <c r="N25" s="99">
        <f t="shared" si="3"/>
        <v>0</v>
      </c>
      <c r="O25" s="100">
        <v>20</v>
      </c>
      <c r="P25" s="100" t="s">
        <v>149</v>
      </c>
      <c r="V25" s="103" t="s">
        <v>103</v>
      </c>
      <c r="W25" s="104">
        <v>0.84399999999999997</v>
      </c>
      <c r="X25" s="97" t="s">
        <v>184</v>
      </c>
      <c r="Y25" s="97" t="s">
        <v>184</v>
      </c>
      <c r="Z25" s="100" t="s">
        <v>179</v>
      </c>
      <c r="AB25" s="100">
        <v>7</v>
      </c>
      <c r="AJ25" s="86" t="s">
        <v>152</v>
      </c>
      <c r="AK25" s="86" t="s">
        <v>153</v>
      </c>
    </row>
    <row r="26" spans="1:37" ht="25.5">
      <c r="A26" s="95">
        <v>10</v>
      </c>
      <c r="B26" s="96" t="s">
        <v>175</v>
      </c>
      <c r="C26" s="97" t="s">
        <v>186</v>
      </c>
      <c r="D26" s="98" t="s">
        <v>187</v>
      </c>
      <c r="E26" s="99">
        <v>0.156</v>
      </c>
      <c r="F26" s="100" t="s">
        <v>182</v>
      </c>
      <c r="H26" s="101">
        <f t="shared" si="0"/>
        <v>0</v>
      </c>
      <c r="J26" s="101">
        <f t="shared" si="1"/>
        <v>0</v>
      </c>
      <c r="L26" s="102">
        <f t="shared" si="2"/>
        <v>0</v>
      </c>
      <c r="N26" s="99">
        <f t="shared" si="3"/>
        <v>0</v>
      </c>
      <c r="O26" s="100">
        <v>20</v>
      </c>
      <c r="P26" s="100" t="s">
        <v>149</v>
      </c>
      <c r="V26" s="103" t="s">
        <v>103</v>
      </c>
      <c r="X26" s="97" t="s">
        <v>186</v>
      </c>
      <c r="Y26" s="97" t="s">
        <v>186</v>
      </c>
      <c r="Z26" s="100" t="s">
        <v>179</v>
      </c>
      <c r="AB26" s="100">
        <v>7</v>
      </c>
      <c r="AJ26" s="86" t="s">
        <v>152</v>
      </c>
      <c r="AK26" s="86" t="s">
        <v>153</v>
      </c>
    </row>
    <row r="27" spans="1:37" ht="25.5">
      <c r="A27" s="95">
        <v>11</v>
      </c>
      <c r="B27" s="96" t="s">
        <v>175</v>
      </c>
      <c r="C27" s="97" t="s">
        <v>188</v>
      </c>
      <c r="D27" s="98" t="s">
        <v>189</v>
      </c>
      <c r="E27" s="99">
        <v>1.56</v>
      </c>
      <c r="F27" s="100" t="s">
        <v>182</v>
      </c>
      <c r="H27" s="101">
        <f t="shared" si="0"/>
        <v>0</v>
      </c>
      <c r="J27" s="101">
        <f t="shared" si="1"/>
        <v>0</v>
      </c>
      <c r="L27" s="102">
        <f t="shared" si="2"/>
        <v>0</v>
      </c>
      <c r="N27" s="99">
        <f t="shared" si="3"/>
        <v>0</v>
      </c>
      <c r="O27" s="100">
        <v>20</v>
      </c>
      <c r="P27" s="100" t="s">
        <v>149</v>
      </c>
      <c r="V27" s="103" t="s">
        <v>103</v>
      </c>
      <c r="W27" s="104">
        <v>1.758</v>
      </c>
      <c r="X27" s="97" t="s">
        <v>188</v>
      </c>
      <c r="Y27" s="97" t="s">
        <v>188</v>
      </c>
      <c r="Z27" s="100" t="s">
        <v>179</v>
      </c>
      <c r="AB27" s="100">
        <v>7</v>
      </c>
      <c r="AJ27" s="86" t="s">
        <v>152</v>
      </c>
      <c r="AK27" s="86" t="s">
        <v>153</v>
      </c>
    </row>
    <row r="28" spans="1:37" ht="25.5">
      <c r="A28" s="95">
        <v>12</v>
      </c>
      <c r="B28" s="96" t="s">
        <v>175</v>
      </c>
      <c r="C28" s="97" t="s">
        <v>190</v>
      </c>
      <c r="D28" s="98" t="s">
        <v>191</v>
      </c>
      <c r="E28" s="99">
        <v>0.156</v>
      </c>
      <c r="F28" s="100" t="s">
        <v>182</v>
      </c>
      <c r="H28" s="101">
        <f t="shared" si="0"/>
        <v>0</v>
      </c>
      <c r="J28" s="101">
        <f t="shared" si="1"/>
        <v>0</v>
      </c>
      <c r="L28" s="102">
        <f t="shared" si="2"/>
        <v>0</v>
      </c>
      <c r="N28" s="99">
        <f t="shared" si="3"/>
        <v>0</v>
      </c>
      <c r="O28" s="100">
        <v>20</v>
      </c>
      <c r="P28" s="100" t="s">
        <v>149</v>
      </c>
      <c r="V28" s="103" t="s">
        <v>103</v>
      </c>
      <c r="W28" s="104">
        <v>0.02</v>
      </c>
      <c r="X28" s="97" t="s">
        <v>190</v>
      </c>
      <c r="Y28" s="97" t="s">
        <v>190</v>
      </c>
      <c r="Z28" s="100" t="s">
        <v>179</v>
      </c>
      <c r="AB28" s="100">
        <v>7</v>
      </c>
      <c r="AJ28" s="86" t="s">
        <v>152</v>
      </c>
      <c r="AK28" s="86" t="s">
        <v>153</v>
      </c>
    </row>
    <row r="29" spans="1:37" ht="25.5">
      <c r="A29" s="95">
        <v>13</v>
      </c>
      <c r="B29" s="96" t="s">
        <v>175</v>
      </c>
      <c r="C29" s="97" t="s">
        <v>192</v>
      </c>
      <c r="D29" s="98" t="s">
        <v>193</v>
      </c>
      <c r="E29" s="99">
        <v>0.156</v>
      </c>
      <c r="F29" s="100" t="s">
        <v>182</v>
      </c>
      <c r="H29" s="101">
        <f t="shared" si="0"/>
        <v>0</v>
      </c>
      <c r="J29" s="101">
        <f t="shared" si="1"/>
        <v>0</v>
      </c>
      <c r="L29" s="102">
        <f t="shared" si="2"/>
        <v>0</v>
      </c>
      <c r="N29" s="99">
        <f t="shared" si="3"/>
        <v>0</v>
      </c>
      <c r="O29" s="100">
        <v>20</v>
      </c>
      <c r="P29" s="100" t="s">
        <v>149</v>
      </c>
      <c r="V29" s="103" t="s">
        <v>103</v>
      </c>
      <c r="X29" s="97" t="s">
        <v>192</v>
      </c>
      <c r="Y29" s="97" t="s">
        <v>192</v>
      </c>
      <c r="Z29" s="100" t="s">
        <v>179</v>
      </c>
      <c r="AB29" s="100">
        <v>7</v>
      </c>
      <c r="AJ29" s="86" t="s">
        <v>152</v>
      </c>
      <c r="AK29" s="86" t="s">
        <v>153</v>
      </c>
    </row>
    <row r="30" spans="1:37">
      <c r="A30" s="95">
        <v>14</v>
      </c>
      <c r="B30" s="96" t="s">
        <v>145</v>
      </c>
      <c r="C30" s="97" t="s">
        <v>194</v>
      </c>
      <c r="D30" s="98" t="s">
        <v>195</v>
      </c>
      <c r="E30" s="99">
        <v>5.109</v>
      </c>
      <c r="F30" s="100" t="s">
        <v>182</v>
      </c>
      <c r="H30" s="101">
        <f t="shared" si="0"/>
        <v>0</v>
      </c>
      <c r="J30" s="101">
        <f t="shared" si="1"/>
        <v>0</v>
      </c>
      <c r="L30" s="102">
        <f t="shared" si="2"/>
        <v>0</v>
      </c>
      <c r="N30" s="99">
        <f t="shared" si="3"/>
        <v>0</v>
      </c>
      <c r="O30" s="100">
        <v>20</v>
      </c>
      <c r="P30" s="100" t="s">
        <v>149</v>
      </c>
      <c r="V30" s="103" t="s">
        <v>103</v>
      </c>
      <c r="W30" s="104">
        <v>12.680999999999999</v>
      </c>
      <c r="X30" s="97" t="s">
        <v>194</v>
      </c>
      <c r="Y30" s="97" t="s">
        <v>194</v>
      </c>
      <c r="Z30" s="100" t="s">
        <v>151</v>
      </c>
      <c r="AB30" s="100">
        <v>7</v>
      </c>
      <c r="AJ30" s="86" t="s">
        <v>152</v>
      </c>
      <c r="AK30" s="86" t="s">
        <v>153</v>
      </c>
    </row>
    <row r="31" spans="1:37">
      <c r="A31" s="95">
        <v>15</v>
      </c>
      <c r="B31" s="96" t="s">
        <v>145</v>
      </c>
      <c r="C31" s="97" t="s">
        <v>196</v>
      </c>
      <c r="D31" s="98" t="s">
        <v>197</v>
      </c>
      <c r="E31" s="99">
        <v>5.109</v>
      </c>
      <c r="F31" s="100" t="s">
        <v>182</v>
      </c>
      <c r="H31" s="101">
        <f t="shared" si="0"/>
        <v>0</v>
      </c>
      <c r="J31" s="101">
        <f t="shared" si="1"/>
        <v>0</v>
      </c>
      <c r="L31" s="102">
        <f t="shared" si="2"/>
        <v>0</v>
      </c>
      <c r="N31" s="99">
        <f t="shared" si="3"/>
        <v>0</v>
      </c>
      <c r="O31" s="100">
        <v>20</v>
      </c>
      <c r="P31" s="100" t="s">
        <v>149</v>
      </c>
      <c r="V31" s="103" t="s">
        <v>103</v>
      </c>
      <c r="X31" s="97" t="s">
        <v>196</v>
      </c>
      <c r="Y31" s="97" t="s">
        <v>196</v>
      </c>
      <c r="Z31" s="100" t="s">
        <v>151</v>
      </c>
      <c r="AB31" s="100">
        <v>7</v>
      </c>
      <c r="AJ31" s="86" t="s">
        <v>152</v>
      </c>
      <c r="AK31" s="86" t="s">
        <v>153</v>
      </c>
    </row>
    <row r="32" spans="1:37">
      <c r="D32" s="145" t="s">
        <v>198</v>
      </c>
      <c r="E32" s="146">
        <f>J32</f>
        <v>0</v>
      </c>
      <c r="H32" s="146">
        <f>SUM(H21:H31)</f>
        <v>0</v>
      </c>
      <c r="I32" s="146">
        <f>SUM(I21:I31)</f>
        <v>0</v>
      </c>
      <c r="J32" s="146">
        <f>SUM(J21:J31)</f>
        <v>0</v>
      </c>
      <c r="L32" s="147">
        <f>SUM(L21:L31)</f>
        <v>3.32E-2</v>
      </c>
      <c r="N32" s="148">
        <f>SUM(N21:N31)</f>
        <v>0</v>
      </c>
      <c r="W32" s="104">
        <f>SUM(W21:W31)</f>
        <v>19.524000000000001</v>
      </c>
    </row>
    <row r="34" spans="1:37">
      <c r="D34" s="145" t="s">
        <v>199</v>
      </c>
      <c r="E34" s="148">
        <f>J34</f>
        <v>0</v>
      </c>
      <c r="H34" s="146">
        <f>+H19+H32</f>
        <v>0</v>
      </c>
      <c r="I34" s="146">
        <f>+I19+I32</f>
        <v>0</v>
      </c>
      <c r="J34" s="146">
        <f>+J19+J32</f>
        <v>0</v>
      </c>
      <c r="L34" s="147">
        <f>+L19+L32</f>
        <v>5.1092509999999995</v>
      </c>
      <c r="N34" s="148">
        <f>+N19+N32</f>
        <v>0</v>
      </c>
      <c r="W34" s="104">
        <f>+W19+W32</f>
        <v>155.77500000000001</v>
      </c>
    </row>
    <row r="36" spans="1:37">
      <c r="B36" s="144" t="s">
        <v>200</v>
      </c>
    </row>
    <row r="37" spans="1:37">
      <c r="B37" s="97" t="s">
        <v>201</v>
      </c>
    </row>
    <row r="38" spans="1:37">
      <c r="A38" s="95">
        <v>16</v>
      </c>
      <c r="B38" s="96" t="s">
        <v>202</v>
      </c>
      <c r="C38" s="97" t="s">
        <v>203</v>
      </c>
      <c r="D38" s="98" t="s">
        <v>204</v>
      </c>
      <c r="E38" s="99">
        <v>2</v>
      </c>
      <c r="F38" s="100" t="s">
        <v>178</v>
      </c>
      <c r="H38" s="101">
        <f>ROUND(E38*G38,2)</f>
        <v>0</v>
      </c>
      <c r="J38" s="101">
        <f>ROUND(E38*G38,2)</f>
        <v>0</v>
      </c>
      <c r="L38" s="102">
        <f>E38*K38</f>
        <v>0</v>
      </c>
      <c r="N38" s="99">
        <f>E38*M38</f>
        <v>0</v>
      </c>
      <c r="O38" s="100">
        <v>20</v>
      </c>
      <c r="P38" s="100" t="s">
        <v>149</v>
      </c>
      <c r="V38" s="103" t="s">
        <v>205</v>
      </c>
      <c r="W38" s="104">
        <v>0.46</v>
      </c>
      <c r="X38" s="97" t="s">
        <v>203</v>
      </c>
      <c r="Y38" s="97" t="s">
        <v>203</v>
      </c>
      <c r="Z38" s="100" t="s">
        <v>206</v>
      </c>
      <c r="AB38" s="100">
        <v>7</v>
      </c>
      <c r="AJ38" s="86" t="s">
        <v>207</v>
      </c>
      <c r="AK38" s="86" t="s">
        <v>153</v>
      </c>
    </row>
    <row r="39" spans="1:37">
      <c r="A39" s="95">
        <v>17</v>
      </c>
      <c r="B39" s="96" t="s">
        <v>208</v>
      </c>
      <c r="C39" s="97" t="s">
        <v>209</v>
      </c>
      <c r="D39" s="98" t="s">
        <v>210</v>
      </c>
      <c r="E39" s="99">
        <v>2</v>
      </c>
      <c r="F39" s="100" t="s">
        <v>178</v>
      </c>
      <c r="I39" s="101">
        <f>ROUND(E39*G39,2)</f>
        <v>0</v>
      </c>
      <c r="J39" s="101">
        <f>ROUND(E39*G39,2)</f>
        <v>0</v>
      </c>
      <c r="K39" s="102">
        <v>4.0000000000000003E-5</v>
      </c>
      <c r="L39" s="102">
        <f>E39*K39</f>
        <v>8.0000000000000007E-5</v>
      </c>
      <c r="N39" s="99">
        <f>E39*M39</f>
        <v>0</v>
      </c>
      <c r="O39" s="100">
        <v>20</v>
      </c>
      <c r="P39" s="100" t="s">
        <v>149</v>
      </c>
      <c r="V39" s="103" t="s">
        <v>96</v>
      </c>
      <c r="X39" s="97" t="s">
        <v>209</v>
      </c>
      <c r="Y39" s="97" t="s">
        <v>209</v>
      </c>
      <c r="Z39" s="100" t="s">
        <v>211</v>
      </c>
      <c r="AA39" s="97" t="s">
        <v>149</v>
      </c>
      <c r="AB39" s="100">
        <v>8</v>
      </c>
      <c r="AJ39" s="86" t="s">
        <v>212</v>
      </c>
      <c r="AK39" s="86" t="s">
        <v>153</v>
      </c>
    </row>
    <row r="40" spans="1:37" ht="25.5">
      <c r="A40" s="95">
        <v>18</v>
      </c>
      <c r="B40" s="96" t="s">
        <v>202</v>
      </c>
      <c r="C40" s="97" t="s">
        <v>213</v>
      </c>
      <c r="D40" s="98" t="s">
        <v>214</v>
      </c>
      <c r="F40" s="100" t="s">
        <v>57</v>
      </c>
      <c r="H40" s="101">
        <f>ROUND(E40*G40,2)</f>
        <v>0</v>
      </c>
      <c r="J40" s="101">
        <f>ROUND(E40*G40,2)</f>
        <v>0</v>
      </c>
      <c r="L40" s="102">
        <f>E40*K40</f>
        <v>0</v>
      </c>
      <c r="N40" s="99">
        <f>E40*M40</f>
        <v>0</v>
      </c>
      <c r="O40" s="100">
        <v>20</v>
      </c>
      <c r="P40" s="100" t="s">
        <v>149</v>
      </c>
      <c r="V40" s="103" t="s">
        <v>205</v>
      </c>
      <c r="X40" s="97" t="s">
        <v>213</v>
      </c>
      <c r="Y40" s="97" t="s">
        <v>213</v>
      </c>
      <c r="Z40" s="100" t="s">
        <v>215</v>
      </c>
      <c r="AB40" s="100">
        <v>1</v>
      </c>
      <c r="AJ40" s="86" t="s">
        <v>207</v>
      </c>
      <c r="AK40" s="86" t="s">
        <v>153</v>
      </c>
    </row>
    <row r="41" spans="1:37">
      <c r="D41" s="145" t="s">
        <v>216</v>
      </c>
      <c r="E41" s="146">
        <f>J41</f>
        <v>0</v>
      </c>
      <c r="H41" s="146">
        <f>SUM(H36:H40)</f>
        <v>0</v>
      </c>
      <c r="I41" s="146">
        <f>SUM(I36:I40)</f>
        <v>0</v>
      </c>
      <c r="J41" s="146">
        <f>SUM(J36:J40)</f>
        <v>0</v>
      </c>
      <c r="L41" s="147">
        <f>SUM(L36:L40)</f>
        <v>8.0000000000000007E-5</v>
      </c>
      <c r="N41" s="148">
        <f>SUM(N36:N40)</f>
        <v>0</v>
      </c>
      <c r="W41" s="104">
        <f>SUM(W36:W40)</f>
        <v>0.46</v>
      </c>
    </row>
    <row r="43" spans="1:37">
      <c r="B43" s="97" t="s">
        <v>217</v>
      </c>
    </row>
    <row r="44" spans="1:37">
      <c r="A44" s="95">
        <v>19</v>
      </c>
      <c r="B44" s="96" t="s">
        <v>202</v>
      </c>
      <c r="C44" s="97" t="s">
        <v>218</v>
      </c>
      <c r="D44" s="98" t="s">
        <v>219</v>
      </c>
      <c r="E44" s="99">
        <v>4</v>
      </c>
      <c r="F44" s="100" t="s">
        <v>220</v>
      </c>
      <c r="H44" s="101">
        <f>ROUND(E44*G44,2)</f>
        <v>0</v>
      </c>
      <c r="J44" s="101">
        <f t="shared" ref="J44:J56" si="4">ROUND(E44*G44,2)</f>
        <v>0</v>
      </c>
      <c r="L44" s="102">
        <f t="shared" ref="L44:L56" si="5">E44*K44</f>
        <v>0</v>
      </c>
      <c r="M44" s="99">
        <v>1.9E-2</v>
      </c>
      <c r="N44" s="99">
        <f t="shared" ref="N44:N56" si="6">E44*M44</f>
        <v>7.5999999999999998E-2</v>
      </c>
      <c r="O44" s="100">
        <v>20</v>
      </c>
      <c r="P44" s="100" t="s">
        <v>149</v>
      </c>
      <c r="V44" s="103" t="s">
        <v>205</v>
      </c>
      <c r="W44" s="104">
        <v>2.1920000000000002</v>
      </c>
      <c r="X44" s="97" t="s">
        <v>218</v>
      </c>
      <c r="Y44" s="97" t="s">
        <v>218</v>
      </c>
      <c r="Z44" s="100" t="s">
        <v>206</v>
      </c>
      <c r="AB44" s="100">
        <v>1</v>
      </c>
      <c r="AJ44" s="86" t="s">
        <v>207</v>
      </c>
      <c r="AK44" s="86" t="s">
        <v>153</v>
      </c>
    </row>
    <row r="45" spans="1:37">
      <c r="A45" s="95">
        <v>20</v>
      </c>
      <c r="B45" s="96" t="s">
        <v>202</v>
      </c>
      <c r="C45" s="97" t="s">
        <v>221</v>
      </c>
      <c r="D45" s="98" t="s">
        <v>222</v>
      </c>
      <c r="E45" s="99">
        <v>4</v>
      </c>
      <c r="F45" s="100" t="s">
        <v>220</v>
      </c>
      <c r="H45" s="101">
        <f>ROUND(E45*G45,2)</f>
        <v>0</v>
      </c>
      <c r="J45" s="101">
        <f t="shared" si="4"/>
        <v>0</v>
      </c>
      <c r="K45" s="102">
        <v>1.65E-3</v>
      </c>
      <c r="L45" s="102">
        <f t="shared" si="5"/>
        <v>6.6E-3</v>
      </c>
      <c r="N45" s="99">
        <f t="shared" si="6"/>
        <v>0</v>
      </c>
      <c r="O45" s="100">
        <v>20</v>
      </c>
      <c r="P45" s="100" t="s">
        <v>149</v>
      </c>
      <c r="V45" s="103" t="s">
        <v>205</v>
      </c>
      <c r="W45" s="104">
        <v>5.3360000000000003</v>
      </c>
      <c r="X45" s="97" t="s">
        <v>221</v>
      </c>
      <c r="Y45" s="97" t="s">
        <v>221</v>
      </c>
      <c r="Z45" s="100" t="s">
        <v>206</v>
      </c>
      <c r="AB45" s="100">
        <v>1</v>
      </c>
      <c r="AJ45" s="86" t="s">
        <v>207</v>
      </c>
      <c r="AK45" s="86" t="s">
        <v>153</v>
      </c>
    </row>
    <row r="46" spans="1:37">
      <c r="A46" s="95">
        <v>21</v>
      </c>
      <c r="B46" s="96" t="s">
        <v>208</v>
      </c>
      <c r="C46" s="97" t="s">
        <v>223</v>
      </c>
      <c r="D46" s="98" t="s">
        <v>224</v>
      </c>
      <c r="E46" s="99">
        <v>4</v>
      </c>
      <c r="F46" s="100" t="s">
        <v>178</v>
      </c>
      <c r="I46" s="101">
        <f>ROUND(E46*G46,2)</f>
        <v>0</v>
      </c>
      <c r="J46" s="101">
        <f t="shared" si="4"/>
        <v>0</v>
      </c>
      <c r="K46" s="102">
        <v>2.35E-2</v>
      </c>
      <c r="L46" s="102">
        <f t="shared" si="5"/>
        <v>9.4E-2</v>
      </c>
      <c r="N46" s="99">
        <f t="shared" si="6"/>
        <v>0</v>
      </c>
      <c r="O46" s="100">
        <v>20</v>
      </c>
      <c r="P46" s="100" t="s">
        <v>149</v>
      </c>
      <c r="V46" s="103" t="s">
        <v>96</v>
      </c>
      <c r="X46" s="97" t="s">
        <v>223</v>
      </c>
      <c r="Y46" s="97" t="s">
        <v>223</v>
      </c>
      <c r="Z46" s="100" t="s">
        <v>225</v>
      </c>
      <c r="AA46" s="97" t="s">
        <v>149</v>
      </c>
      <c r="AB46" s="100">
        <v>8</v>
      </c>
      <c r="AJ46" s="86" t="s">
        <v>212</v>
      </c>
      <c r="AK46" s="86" t="s">
        <v>153</v>
      </c>
    </row>
    <row r="47" spans="1:37">
      <c r="A47" s="95">
        <v>22</v>
      </c>
      <c r="B47" s="96" t="s">
        <v>202</v>
      </c>
      <c r="C47" s="97" t="s">
        <v>226</v>
      </c>
      <c r="D47" s="98" t="s">
        <v>227</v>
      </c>
      <c r="E47" s="99">
        <v>4</v>
      </c>
      <c r="F47" s="100" t="s">
        <v>220</v>
      </c>
      <c r="H47" s="101">
        <f>ROUND(E47*G47,2)</f>
        <v>0</v>
      </c>
      <c r="J47" s="101">
        <f t="shared" si="4"/>
        <v>0</v>
      </c>
      <c r="L47" s="102">
        <f t="shared" si="5"/>
        <v>0</v>
      </c>
      <c r="M47" s="99">
        <v>1.9E-2</v>
      </c>
      <c r="N47" s="99">
        <f t="shared" si="6"/>
        <v>7.5999999999999998E-2</v>
      </c>
      <c r="O47" s="100">
        <v>20</v>
      </c>
      <c r="P47" s="100" t="s">
        <v>149</v>
      </c>
      <c r="V47" s="103" t="s">
        <v>205</v>
      </c>
      <c r="W47" s="104">
        <v>1.448</v>
      </c>
      <c r="X47" s="97" t="s">
        <v>226</v>
      </c>
      <c r="Y47" s="97" t="s">
        <v>226</v>
      </c>
      <c r="Z47" s="100" t="s">
        <v>206</v>
      </c>
      <c r="AB47" s="100">
        <v>7</v>
      </c>
      <c r="AJ47" s="86" t="s">
        <v>207</v>
      </c>
      <c r="AK47" s="86" t="s">
        <v>153</v>
      </c>
    </row>
    <row r="48" spans="1:37" ht="25.5">
      <c r="A48" s="95">
        <v>23</v>
      </c>
      <c r="B48" s="96" t="s">
        <v>202</v>
      </c>
      <c r="C48" s="97" t="s">
        <v>228</v>
      </c>
      <c r="D48" s="98" t="s">
        <v>229</v>
      </c>
      <c r="E48" s="99">
        <v>4</v>
      </c>
      <c r="F48" s="100" t="s">
        <v>220</v>
      </c>
      <c r="H48" s="101">
        <f>ROUND(E48*G48,2)</f>
        <v>0</v>
      </c>
      <c r="J48" s="101">
        <f t="shared" si="4"/>
        <v>0</v>
      </c>
      <c r="K48" s="102">
        <v>8.0000000000000007E-5</v>
      </c>
      <c r="L48" s="102">
        <f t="shared" si="5"/>
        <v>3.2000000000000003E-4</v>
      </c>
      <c r="N48" s="99">
        <f t="shared" si="6"/>
        <v>0</v>
      </c>
      <c r="O48" s="100">
        <v>20</v>
      </c>
      <c r="P48" s="100" t="s">
        <v>149</v>
      </c>
      <c r="V48" s="103" t="s">
        <v>205</v>
      </c>
      <c r="W48" s="104">
        <v>6.3</v>
      </c>
      <c r="X48" s="97" t="s">
        <v>228</v>
      </c>
      <c r="Y48" s="97" t="s">
        <v>228</v>
      </c>
      <c r="Z48" s="100" t="s">
        <v>206</v>
      </c>
      <c r="AB48" s="100">
        <v>7</v>
      </c>
      <c r="AJ48" s="86" t="s">
        <v>207</v>
      </c>
      <c r="AK48" s="86" t="s">
        <v>153</v>
      </c>
    </row>
    <row r="49" spans="1:37">
      <c r="A49" s="95">
        <v>24</v>
      </c>
      <c r="B49" s="96" t="s">
        <v>202</v>
      </c>
      <c r="C49" s="97" t="s">
        <v>230</v>
      </c>
      <c r="D49" s="98" t="s">
        <v>231</v>
      </c>
      <c r="E49" s="99">
        <v>4</v>
      </c>
      <c r="F49" s="100" t="s">
        <v>178</v>
      </c>
      <c r="H49" s="101">
        <f>ROUND(E49*G49,2)</f>
        <v>0</v>
      </c>
      <c r="J49" s="101">
        <f t="shared" si="4"/>
        <v>0</v>
      </c>
      <c r="L49" s="102">
        <f t="shared" si="5"/>
        <v>0</v>
      </c>
      <c r="N49" s="99">
        <f t="shared" si="6"/>
        <v>0</v>
      </c>
      <c r="O49" s="100">
        <v>20</v>
      </c>
      <c r="P49" s="100" t="s">
        <v>149</v>
      </c>
      <c r="V49" s="103" t="s">
        <v>205</v>
      </c>
      <c r="W49" s="104">
        <v>0.5</v>
      </c>
      <c r="X49" s="97" t="s">
        <v>230</v>
      </c>
      <c r="Y49" s="97" t="s">
        <v>230</v>
      </c>
      <c r="Z49" s="100" t="s">
        <v>232</v>
      </c>
      <c r="AB49" s="100">
        <v>7</v>
      </c>
      <c r="AJ49" s="86" t="s">
        <v>207</v>
      </c>
      <c r="AK49" s="86" t="s">
        <v>153</v>
      </c>
    </row>
    <row r="50" spans="1:37">
      <c r="A50" s="95">
        <v>25</v>
      </c>
      <c r="B50" s="96" t="s">
        <v>208</v>
      </c>
      <c r="C50" s="97" t="s">
        <v>233</v>
      </c>
      <c r="D50" s="98" t="s">
        <v>234</v>
      </c>
      <c r="E50" s="99">
        <v>4</v>
      </c>
      <c r="F50" s="100" t="s">
        <v>178</v>
      </c>
      <c r="I50" s="101">
        <f>ROUND(E50*G50,2)</f>
        <v>0</v>
      </c>
      <c r="J50" s="101">
        <f t="shared" si="4"/>
        <v>0</v>
      </c>
      <c r="K50" s="102">
        <v>6.0000000000000001E-3</v>
      </c>
      <c r="L50" s="102">
        <f t="shared" si="5"/>
        <v>2.4E-2</v>
      </c>
      <c r="N50" s="99">
        <f t="shared" si="6"/>
        <v>0</v>
      </c>
      <c r="O50" s="100">
        <v>20</v>
      </c>
      <c r="P50" s="100" t="s">
        <v>149</v>
      </c>
      <c r="V50" s="103" t="s">
        <v>96</v>
      </c>
      <c r="X50" s="97" t="s">
        <v>233</v>
      </c>
      <c r="Y50" s="97" t="s">
        <v>233</v>
      </c>
      <c r="Z50" s="100" t="s">
        <v>225</v>
      </c>
      <c r="AA50" s="97" t="s">
        <v>149</v>
      </c>
      <c r="AB50" s="100">
        <v>8</v>
      </c>
      <c r="AJ50" s="86" t="s">
        <v>212</v>
      </c>
      <c r="AK50" s="86" t="s">
        <v>153</v>
      </c>
    </row>
    <row r="51" spans="1:37" ht="25.5">
      <c r="A51" s="95">
        <v>26</v>
      </c>
      <c r="B51" s="96" t="s">
        <v>202</v>
      </c>
      <c r="C51" s="97" t="s">
        <v>235</v>
      </c>
      <c r="D51" s="98" t="s">
        <v>236</v>
      </c>
      <c r="E51" s="99">
        <v>4</v>
      </c>
      <c r="F51" s="100" t="s">
        <v>178</v>
      </c>
      <c r="H51" s="101">
        <f>ROUND(E51*G51,2)</f>
        <v>0</v>
      </c>
      <c r="J51" s="101">
        <f t="shared" si="4"/>
        <v>0</v>
      </c>
      <c r="L51" s="102">
        <f t="shared" si="5"/>
        <v>0</v>
      </c>
      <c r="N51" s="99">
        <f t="shared" si="6"/>
        <v>0</v>
      </c>
      <c r="O51" s="100">
        <v>20</v>
      </c>
      <c r="P51" s="100" t="s">
        <v>149</v>
      </c>
      <c r="V51" s="103" t="s">
        <v>205</v>
      </c>
      <c r="W51" s="104">
        <v>0.5</v>
      </c>
      <c r="X51" s="97" t="s">
        <v>237</v>
      </c>
      <c r="Y51" s="97" t="s">
        <v>235</v>
      </c>
      <c r="Z51" s="100" t="s">
        <v>232</v>
      </c>
      <c r="AB51" s="100">
        <v>7</v>
      </c>
      <c r="AJ51" s="86" t="s">
        <v>207</v>
      </c>
      <c r="AK51" s="86" t="s">
        <v>153</v>
      </c>
    </row>
    <row r="52" spans="1:37">
      <c r="A52" s="95">
        <v>27</v>
      </c>
      <c r="B52" s="96" t="s">
        <v>202</v>
      </c>
      <c r="C52" s="97" t="s">
        <v>238</v>
      </c>
      <c r="D52" s="98" t="s">
        <v>239</v>
      </c>
      <c r="E52" s="99">
        <v>4</v>
      </c>
      <c r="F52" s="100" t="s">
        <v>220</v>
      </c>
      <c r="H52" s="101">
        <f>ROUND(E52*G52,2)</f>
        <v>0</v>
      </c>
      <c r="J52" s="101">
        <f t="shared" si="4"/>
        <v>0</v>
      </c>
      <c r="L52" s="102">
        <f t="shared" si="5"/>
        <v>0</v>
      </c>
      <c r="M52" s="99">
        <v>1E-3</v>
      </c>
      <c r="N52" s="99">
        <f t="shared" si="6"/>
        <v>4.0000000000000001E-3</v>
      </c>
      <c r="O52" s="100">
        <v>20</v>
      </c>
      <c r="P52" s="100" t="s">
        <v>149</v>
      </c>
      <c r="V52" s="103" t="s">
        <v>205</v>
      </c>
      <c r="W52" s="104">
        <v>0.86799999999999999</v>
      </c>
      <c r="X52" s="97" t="s">
        <v>240</v>
      </c>
      <c r="Y52" s="97" t="s">
        <v>238</v>
      </c>
      <c r="Z52" s="100" t="s">
        <v>206</v>
      </c>
      <c r="AB52" s="100">
        <v>1</v>
      </c>
      <c r="AJ52" s="86" t="s">
        <v>207</v>
      </c>
      <c r="AK52" s="86" t="s">
        <v>153</v>
      </c>
    </row>
    <row r="53" spans="1:37">
      <c r="A53" s="95">
        <v>28</v>
      </c>
      <c r="B53" s="96" t="s">
        <v>202</v>
      </c>
      <c r="C53" s="97" t="s">
        <v>241</v>
      </c>
      <c r="D53" s="98" t="s">
        <v>242</v>
      </c>
      <c r="E53" s="99">
        <v>4</v>
      </c>
      <c r="F53" s="100" t="s">
        <v>178</v>
      </c>
      <c r="H53" s="101">
        <f>ROUND(E53*G53,2)</f>
        <v>0</v>
      </c>
      <c r="J53" s="101">
        <f t="shared" si="4"/>
        <v>0</v>
      </c>
      <c r="K53" s="102">
        <v>8.0000000000000007E-5</v>
      </c>
      <c r="L53" s="102">
        <f t="shared" si="5"/>
        <v>3.2000000000000003E-4</v>
      </c>
      <c r="N53" s="99">
        <f t="shared" si="6"/>
        <v>0</v>
      </c>
      <c r="O53" s="100">
        <v>20</v>
      </c>
      <c r="P53" s="100" t="s">
        <v>149</v>
      </c>
      <c r="V53" s="103" t="s">
        <v>205</v>
      </c>
      <c r="W53" s="104">
        <v>1.8480000000000001</v>
      </c>
      <c r="X53" s="97" t="s">
        <v>243</v>
      </c>
      <c r="Y53" s="97" t="s">
        <v>241</v>
      </c>
      <c r="Z53" s="100" t="s">
        <v>206</v>
      </c>
      <c r="AB53" s="100">
        <v>1</v>
      </c>
      <c r="AJ53" s="86" t="s">
        <v>207</v>
      </c>
      <c r="AK53" s="86" t="s">
        <v>153</v>
      </c>
    </row>
    <row r="54" spans="1:37">
      <c r="A54" s="95">
        <v>29</v>
      </c>
      <c r="B54" s="96" t="s">
        <v>208</v>
      </c>
      <c r="C54" s="97" t="s">
        <v>244</v>
      </c>
      <c r="D54" s="98" t="s">
        <v>245</v>
      </c>
      <c r="E54" s="99">
        <v>4</v>
      </c>
      <c r="F54" s="100" t="s">
        <v>178</v>
      </c>
      <c r="I54" s="101">
        <f>ROUND(E54*G54,2)</f>
        <v>0</v>
      </c>
      <c r="J54" s="101">
        <f t="shared" si="4"/>
        <v>0</v>
      </c>
      <c r="L54" s="102">
        <f t="shared" si="5"/>
        <v>0</v>
      </c>
      <c r="N54" s="99">
        <f t="shared" si="6"/>
        <v>0</v>
      </c>
      <c r="O54" s="100">
        <v>20</v>
      </c>
      <c r="P54" s="100" t="s">
        <v>149</v>
      </c>
      <c r="V54" s="103" t="s">
        <v>96</v>
      </c>
      <c r="X54" s="97" t="s">
        <v>244</v>
      </c>
      <c r="Y54" s="97" t="s">
        <v>244</v>
      </c>
      <c r="Z54" s="100" t="s">
        <v>246</v>
      </c>
      <c r="AA54" s="97" t="s">
        <v>247</v>
      </c>
      <c r="AB54" s="100">
        <v>8</v>
      </c>
      <c r="AJ54" s="86" t="s">
        <v>212</v>
      </c>
      <c r="AK54" s="86" t="s">
        <v>153</v>
      </c>
    </row>
    <row r="55" spans="1:37" ht="25.5">
      <c r="A55" s="95">
        <v>30</v>
      </c>
      <c r="B55" s="96" t="s">
        <v>202</v>
      </c>
      <c r="C55" s="97" t="s">
        <v>248</v>
      </c>
      <c r="D55" s="98" t="s">
        <v>249</v>
      </c>
      <c r="F55" s="100" t="s">
        <v>57</v>
      </c>
      <c r="H55" s="101">
        <f>ROUND(E55*G55,2)</f>
        <v>0</v>
      </c>
      <c r="J55" s="101">
        <f t="shared" si="4"/>
        <v>0</v>
      </c>
      <c r="L55" s="102">
        <f t="shared" si="5"/>
        <v>0</v>
      </c>
      <c r="N55" s="99">
        <f t="shared" si="6"/>
        <v>0</v>
      </c>
      <c r="O55" s="100">
        <v>20</v>
      </c>
      <c r="P55" s="100" t="s">
        <v>149</v>
      </c>
      <c r="V55" s="103" t="s">
        <v>205</v>
      </c>
      <c r="X55" s="97" t="s">
        <v>248</v>
      </c>
      <c r="Y55" s="97" t="s">
        <v>248</v>
      </c>
      <c r="Z55" s="100" t="s">
        <v>215</v>
      </c>
      <c r="AB55" s="100">
        <v>1</v>
      </c>
      <c r="AJ55" s="86" t="s">
        <v>207</v>
      </c>
      <c r="AK55" s="86" t="s">
        <v>153</v>
      </c>
    </row>
    <row r="56" spans="1:37" ht="25.5">
      <c r="A56" s="95">
        <v>31</v>
      </c>
      <c r="B56" s="96" t="s">
        <v>202</v>
      </c>
      <c r="C56" s="97" t="s">
        <v>250</v>
      </c>
      <c r="D56" s="98" t="s">
        <v>251</v>
      </c>
      <c r="F56" s="100" t="s">
        <v>57</v>
      </c>
      <c r="H56" s="101">
        <f>ROUND(E56*G56,2)</f>
        <v>0</v>
      </c>
      <c r="J56" s="101">
        <f t="shared" si="4"/>
        <v>0</v>
      </c>
      <c r="L56" s="102">
        <f t="shared" si="5"/>
        <v>0</v>
      </c>
      <c r="N56" s="99">
        <f t="shared" si="6"/>
        <v>0</v>
      </c>
      <c r="O56" s="100">
        <v>20</v>
      </c>
      <c r="P56" s="100" t="s">
        <v>149</v>
      </c>
      <c r="V56" s="103" t="s">
        <v>205</v>
      </c>
      <c r="X56" s="97" t="s">
        <v>250</v>
      </c>
      <c r="Y56" s="97" t="s">
        <v>250</v>
      </c>
      <c r="Z56" s="100" t="s">
        <v>215</v>
      </c>
      <c r="AB56" s="100">
        <v>1</v>
      </c>
      <c r="AJ56" s="86" t="s">
        <v>207</v>
      </c>
      <c r="AK56" s="86" t="s">
        <v>153</v>
      </c>
    </row>
    <row r="57" spans="1:37">
      <c r="D57" s="145" t="s">
        <v>252</v>
      </c>
      <c r="E57" s="146">
        <f>J57</f>
        <v>0</v>
      </c>
      <c r="H57" s="146">
        <f>SUM(H43:H56)</f>
        <v>0</v>
      </c>
      <c r="I57" s="146">
        <f>SUM(I43:I56)</f>
        <v>0</v>
      </c>
      <c r="J57" s="146">
        <f>SUM(J43:J56)</f>
        <v>0</v>
      </c>
      <c r="L57" s="147">
        <f>SUM(L43:L56)</f>
        <v>0.12523999999999999</v>
      </c>
      <c r="N57" s="148">
        <f>SUM(N43:N56)</f>
        <v>0.156</v>
      </c>
      <c r="W57" s="104">
        <f>SUM(W43:W56)</f>
        <v>18.991999999999997</v>
      </c>
    </row>
    <row r="59" spans="1:37">
      <c r="B59" s="97" t="s">
        <v>253</v>
      </c>
    </row>
    <row r="60" spans="1:37">
      <c r="A60" s="95">
        <v>32</v>
      </c>
      <c r="B60" s="96" t="s">
        <v>254</v>
      </c>
      <c r="C60" s="97" t="s">
        <v>255</v>
      </c>
      <c r="D60" s="98" t="s">
        <v>256</v>
      </c>
      <c r="E60" s="99">
        <v>8</v>
      </c>
      <c r="F60" s="100" t="s">
        <v>178</v>
      </c>
      <c r="H60" s="101">
        <f>ROUND(E60*G60,2)</f>
        <v>0</v>
      </c>
      <c r="J60" s="101">
        <f t="shared" ref="J60:J65" si="7">ROUND(E60*G60,2)</f>
        <v>0</v>
      </c>
      <c r="L60" s="102">
        <f t="shared" ref="L60:L65" si="8">E60*K60</f>
        <v>0</v>
      </c>
      <c r="N60" s="99">
        <f t="shared" ref="N60:N65" si="9">E60*M60</f>
        <v>0</v>
      </c>
      <c r="O60" s="100">
        <v>20</v>
      </c>
      <c r="P60" s="100" t="s">
        <v>149</v>
      </c>
      <c r="V60" s="103" t="s">
        <v>205</v>
      </c>
      <c r="W60" s="104">
        <v>5.4560000000000004</v>
      </c>
      <c r="X60" s="97" t="s">
        <v>255</v>
      </c>
      <c r="Y60" s="97" t="s">
        <v>255</v>
      </c>
      <c r="Z60" s="100" t="s">
        <v>257</v>
      </c>
      <c r="AB60" s="100">
        <v>7</v>
      </c>
      <c r="AJ60" s="86" t="s">
        <v>207</v>
      </c>
      <c r="AK60" s="86" t="s">
        <v>153</v>
      </c>
    </row>
    <row r="61" spans="1:37">
      <c r="A61" s="95">
        <v>33</v>
      </c>
      <c r="B61" s="96" t="s">
        <v>208</v>
      </c>
      <c r="C61" s="97" t="s">
        <v>258</v>
      </c>
      <c r="D61" s="98" t="s">
        <v>259</v>
      </c>
      <c r="E61" s="99">
        <v>8</v>
      </c>
      <c r="F61" s="100" t="s">
        <v>178</v>
      </c>
      <c r="I61" s="101">
        <f>ROUND(E61*G61,2)</f>
        <v>0</v>
      </c>
      <c r="J61" s="101">
        <f t="shared" si="7"/>
        <v>0</v>
      </c>
      <c r="K61" s="102">
        <v>4.1000000000000002E-2</v>
      </c>
      <c r="L61" s="102">
        <f t="shared" si="8"/>
        <v>0.32800000000000001</v>
      </c>
      <c r="N61" s="99">
        <f t="shared" si="9"/>
        <v>0</v>
      </c>
      <c r="O61" s="100">
        <v>20</v>
      </c>
      <c r="P61" s="100" t="s">
        <v>149</v>
      </c>
      <c r="V61" s="103" t="s">
        <v>96</v>
      </c>
      <c r="X61" s="97" t="s">
        <v>258</v>
      </c>
      <c r="Y61" s="97" t="s">
        <v>258</v>
      </c>
      <c r="Z61" s="100" t="s">
        <v>260</v>
      </c>
      <c r="AA61" s="97" t="s">
        <v>149</v>
      </c>
      <c r="AB61" s="100">
        <v>8</v>
      </c>
      <c r="AJ61" s="86" t="s">
        <v>212</v>
      </c>
      <c r="AK61" s="86" t="s">
        <v>153</v>
      </c>
    </row>
    <row r="62" spans="1:37" ht="25.5">
      <c r="A62" s="95">
        <v>34</v>
      </c>
      <c r="B62" s="96" t="s">
        <v>254</v>
      </c>
      <c r="C62" s="97" t="s">
        <v>261</v>
      </c>
      <c r="D62" s="98" t="s">
        <v>262</v>
      </c>
      <c r="E62" s="99">
        <v>4</v>
      </c>
      <c r="F62" s="100" t="s">
        <v>178</v>
      </c>
      <c r="H62" s="101">
        <f>ROUND(E62*G62,2)</f>
        <v>0</v>
      </c>
      <c r="J62" s="101">
        <f t="shared" si="7"/>
        <v>0</v>
      </c>
      <c r="L62" s="102">
        <f t="shared" si="8"/>
        <v>0</v>
      </c>
      <c r="N62" s="99">
        <f t="shared" si="9"/>
        <v>0</v>
      </c>
      <c r="O62" s="100">
        <v>20</v>
      </c>
      <c r="P62" s="100" t="s">
        <v>149</v>
      </c>
      <c r="V62" s="103" t="s">
        <v>205</v>
      </c>
      <c r="W62" s="104">
        <v>23.24</v>
      </c>
      <c r="X62" s="97" t="s">
        <v>263</v>
      </c>
      <c r="Y62" s="97" t="s">
        <v>261</v>
      </c>
      <c r="Z62" s="100" t="s">
        <v>264</v>
      </c>
      <c r="AB62" s="100">
        <v>1</v>
      </c>
      <c r="AJ62" s="86" t="s">
        <v>207</v>
      </c>
      <c r="AK62" s="86" t="s">
        <v>153</v>
      </c>
    </row>
    <row r="63" spans="1:37">
      <c r="A63" s="95">
        <v>35</v>
      </c>
      <c r="B63" s="96" t="s">
        <v>208</v>
      </c>
      <c r="C63" s="97" t="s">
        <v>265</v>
      </c>
      <c r="D63" s="98" t="s">
        <v>266</v>
      </c>
      <c r="E63" s="99">
        <v>4</v>
      </c>
      <c r="F63" s="100" t="s">
        <v>178</v>
      </c>
      <c r="I63" s="101">
        <f>ROUND(E63*G63,2)</f>
        <v>0</v>
      </c>
      <c r="J63" s="101">
        <f t="shared" si="7"/>
        <v>0</v>
      </c>
      <c r="K63" s="102">
        <v>1.9400000000000001E-2</v>
      </c>
      <c r="L63" s="102">
        <f t="shared" si="8"/>
        <v>7.7600000000000002E-2</v>
      </c>
      <c r="N63" s="99">
        <f t="shared" si="9"/>
        <v>0</v>
      </c>
      <c r="O63" s="100">
        <v>20</v>
      </c>
      <c r="P63" s="100" t="s">
        <v>149</v>
      </c>
      <c r="V63" s="103" t="s">
        <v>96</v>
      </c>
      <c r="X63" s="97" t="s">
        <v>265</v>
      </c>
      <c r="Y63" s="97" t="s">
        <v>265</v>
      </c>
      <c r="Z63" s="100" t="s">
        <v>267</v>
      </c>
      <c r="AA63" s="97" t="s">
        <v>149</v>
      </c>
      <c r="AB63" s="100">
        <v>8</v>
      </c>
      <c r="AJ63" s="86" t="s">
        <v>212</v>
      </c>
      <c r="AK63" s="86" t="s">
        <v>153</v>
      </c>
    </row>
    <row r="64" spans="1:37" ht="25.5">
      <c r="A64" s="95">
        <v>36</v>
      </c>
      <c r="B64" s="96" t="s">
        <v>254</v>
      </c>
      <c r="C64" s="97" t="s">
        <v>268</v>
      </c>
      <c r="D64" s="98" t="s">
        <v>269</v>
      </c>
      <c r="F64" s="100" t="s">
        <v>57</v>
      </c>
      <c r="H64" s="101">
        <f>ROUND(E64*G64,2)</f>
        <v>0</v>
      </c>
      <c r="J64" s="101">
        <f t="shared" si="7"/>
        <v>0</v>
      </c>
      <c r="L64" s="102">
        <f t="shared" si="8"/>
        <v>0</v>
      </c>
      <c r="N64" s="99">
        <f t="shared" si="9"/>
        <v>0</v>
      </c>
      <c r="O64" s="100">
        <v>20</v>
      </c>
      <c r="P64" s="100" t="s">
        <v>149</v>
      </c>
      <c r="V64" s="103" t="s">
        <v>205</v>
      </c>
      <c r="X64" s="97" t="s">
        <v>268</v>
      </c>
      <c r="Y64" s="97" t="s">
        <v>268</v>
      </c>
      <c r="Z64" s="100" t="s">
        <v>264</v>
      </c>
      <c r="AB64" s="100">
        <v>1</v>
      </c>
      <c r="AJ64" s="86" t="s">
        <v>207</v>
      </c>
      <c r="AK64" s="86" t="s">
        <v>153</v>
      </c>
    </row>
    <row r="65" spans="1:37" ht="25.5">
      <c r="A65" s="95">
        <v>37</v>
      </c>
      <c r="B65" s="96" t="s">
        <v>254</v>
      </c>
      <c r="C65" s="97" t="s">
        <v>270</v>
      </c>
      <c r="D65" s="98" t="s">
        <v>271</v>
      </c>
      <c r="F65" s="100" t="s">
        <v>57</v>
      </c>
      <c r="H65" s="101">
        <f>ROUND(E65*G65,2)</f>
        <v>0</v>
      </c>
      <c r="J65" s="101">
        <f t="shared" si="7"/>
        <v>0</v>
      </c>
      <c r="L65" s="102">
        <f t="shared" si="8"/>
        <v>0</v>
      </c>
      <c r="N65" s="99">
        <f t="shared" si="9"/>
        <v>0</v>
      </c>
      <c r="O65" s="100">
        <v>20</v>
      </c>
      <c r="P65" s="100" t="s">
        <v>149</v>
      </c>
      <c r="V65" s="103" t="s">
        <v>205</v>
      </c>
      <c r="X65" s="97" t="s">
        <v>270</v>
      </c>
      <c r="Y65" s="97" t="s">
        <v>270</v>
      </c>
      <c r="Z65" s="100" t="s">
        <v>264</v>
      </c>
      <c r="AB65" s="100">
        <v>1</v>
      </c>
      <c r="AJ65" s="86" t="s">
        <v>207</v>
      </c>
      <c r="AK65" s="86" t="s">
        <v>153</v>
      </c>
    </row>
    <row r="66" spans="1:37">
      <c r="D66" s="145" t="s">
        <v>272</v>
      </c>
      <c r="E66" s="146">
        <f>J66</f>
        <v>0</v>
      </c>
      <c r="H66" s="146">
        <f>SUM(H59:H65)</f>
        <v>0</v>
      </c>
      <c r="I66" s="146">
        <f>SUM(I59:I65)</f>
        <v>0</v>
      </c>
      <c r="J66" s="146">
        <f>SUM(J59:J65)</f>
        <v>0</v>
      </c>
      <c r="L66" s="147">
        <f>SUM(L59:L65)</f>
        <v>0.40560000000000002</v>
      </c>
      <c r="N66" s="148">
        <f>SUM(N59:N65)</f>
        <v>0</v>
      </c>
      <c r="W66" s="104">
        <f>SUM(W59:W65)</f>
        <v>28.695999999999998</v>
      </c>
    </row>
    <row r="68" spans="1:37">
      <c r="B68" s="97" t="s">
        <v>273</v>
      </c>
    </row>
    <row r="69" spans="1:37">
      <c r="A69" s="95">
        <v>38</v>
      </c>
      <c r="B69" s="96" t="s">
        <v>274</v>
      </c>
      <c r="C69" s="97" t="s">
        <v>275</v>
      </c>
      <c r="D69" s="98" t="s">
        <v>276</v>
      </c>
      <c r="E69" s="99">
        <v>15.9</v>
      </c>
      <c r="F69" s="100" t="s">
        <v>148</v>
      </c>
      <c r="H69" s="101">
        <f>ROUND(E69*G69,2)</f>
        <v>0</v>
      </c>
      <c r="J69" s="101">
        <f>ROUND(E69*G69,2)</f>
        <v>0</v>
      </c>
      <c r="K69" s="102">
        <v>5.6999999999999998E-4</v>
      </c>
      <c r="L69" s="102">
        <f>E69*K69</f>
        <v>9.0629999999999999E-3</v>
      </c>
      <c r="N69" s="99">
        <f>E69*M69</f>
        <v>0</v>
      </c>
      <c r="O69" s="100">
        <v>20</v>
      </c>
      <c r="P69" s="100" t="s">
        <v>149</v>
      </c>
      <c r="V69" s="103" t="s">
        <v>205</v>
      </c>
      <c r="X69" s="97" t="s">
        <v>275</v>
      </c>
      <c r="Y69" s="97" t="s">
        <v>275</v>
      </c>
      <c r="Z69" s="100" t="s">
        <v>277</v>
      </c>
      <c r="AB69" s="100">
        <v>1</v>
      </c>
      <c r="AJ69" s="86" t="s">
        <v>207</v>
      </c>
      <c r="AK69" s="86" t="s">
        <v>153</v>
      </c>
    </row>
    <row r="70" spans="1:37">
      <c r="A70" s="95">
        <v>39</v>
      </c>
      <c r="B70" s="96" t="s">
        <v>274</v>
      </c>
      <c r="C70" s="97" t="s">
        <v>278</v>
      </c>
      <c r="D70" s="98" t="s">
        <v>279</v>
      </c>
      <c r="E70" s="99">
        <v>15.9</v>
      </c>
      <c r="F70" s="100" t="s">
        <v>148</v>
      </c>
      <c r="H70" s="101">
        <f>ROUND(E70*G70,2)</f>
        <v>0</v>
      </c>
      <c r="J70" s="101">
        <f>ROUND(E70*G70,2)</f>
        <v>0</v>
      </c>
      <c r="K70" s="102">
        <v>5.0229999999999997E-2</v>
      </c>
      <c r="L70" s="102">
        <f>E70*K70</f>
        <v>0.79865699999999995</v>
      </c>
      <c r="N70" s="99">
        <f>E70*M70</f>
        <v>0</v>
      </c>
      <c r="O70" s="100">
        <v>20</v>
      </c>
      <c r="P70" s="100" t="s">
        <v>149</v>
      </c>
      <c r="V70" s="103" t="s">
        <v>205</v>
      </c>
      <c r="W70" s="104">
        <v>20.67</v>
      </c>
      <c r="X70" s="97" t="s">
        <v>278</v>
      </c>
      <c r="Y70" s="97" t="s">
        <v>278</v>
      </c>
      <c r="Z70" s="100" t="s">
        <v>277</v>
      </c>
      <c r="AB70" s="100">
        <v>1</v>
      </c>
      <c r="AJ70" s="86" t="s">
        <v>207</v>
      </c>
      <c r="AK70" s="86" t="s">
        <v>153</v>
      </c>
    </row>
    <row r="71" spans="1:37">
      <c r="A71" s="95">
        <v>40</v>
      </c>
      <c r="B71" s="96" t="s">
        <v>208</v>
      </c>
      <c r="C71" s="97" t="s">
        <v>280</v>
      </c>
      <c r="D71" s="98" t="s">
        <v>281</v>
      </c>
      <c r="E71" s="99">
        <v>16.8</v>
      </c>
      <c r="F71" s="100" t="s">
        <v>148</v>
      </c>
      <c r="I71" s="101">
        <f>ROUND(E71*G71,2)</f>
        <v>0</v>
      </c>
      <c r="J71" s="101">
        <f>ROUND(E71*G71,2)</f>
        <v>0</v>
      </c>
      <c r="K71" s="102">
        <v>1.6E-2</v>
      </c>
      <c r="L71" s="102">
        <f>E71*K71</f>
        <v>0.26880000000000004</v>
      </c>
      <c r="N71" s="99">
        <f>E71*M71</f>
        <v>0</v>
      </c>
      <c r="O71" s="100">
        <v>20</v>
      </c>
      <c r="P71" s="100" t="s">
        <v>149</v>
      </c>
      <c r="V71" s="103" t="s">
        <v>96</v>
      </c>
      <c r="X71" s="97" t="s">
        <v>280</v>
      </c>
      <c r="Y71" s="97" t="s">
        <v>280</v>
      </c>
      <c r="Z71" s="100" t="s">
        <v>282</v>
      </c>
      <c r="AA71" s="97" t="s">
        <v>149</v>
      </c>
      <c r="AB71" s="100">
        <v>8</v>
      </c>
      <c r="AJ71" s="86" t="s">
        <v>212</v>
      </c>
      <c r="AK71" s="86" t="s">
        <v>153</v>
      </c>
    </row>
    <row r="72" spans="1:37" ht="25.5">
      <c r="A72" s="95">
        <v>41</v>
      </c>
      <c r="B72" s="96" t="s">
        <v>274</v>
      </c>
      <c r="C72" s="97" t="s">
        <v>283</v>
      </c>
      <c r="D72" s="98" t="s">
        <v>284</v>
      </c>
      <c r="F72" s="100" t="s">
        <v>57</v>
      </c>
      <c r="H72" s="101">
        <f>ROUND(E72*G72,2)</f>
        <v>0</v>
      </c>
      <c r="J72" s="101">
        <f>ROUND(E72*G72,2)</f>
        <v>0</v>
      </c>
      <c r="L72" s="102">
        <f>E72*K72</f>
        <v>0</v>
      </c>
      <c r="N72" s="99">
        <f>E72*M72</f>
        <v>0</v>
      </c>
      <c r="O72" s="100">
        <v>20</v>
      </c>
      <c r="P72" s="100" t="s">
        <v>149</v>
      </c>
      <c r="V72" s="103" t="s">
        <v>205</v>
      </c>
      <c r="X72" s="97" t="s">
        <v>283</v>
      </c>
      <c r="Y72" s="97" t="s">
        <v>283</v>
      </c>
      <c r="Z72" s="100" t="s">
        <v>277</v>
      </c>
      <c r="AB72" s="100">
        <v>1</v>
      </c>
      <c r="AJ72" s="86" t="s">
        <v>207</v>
      </c>
      <c r="AK72" s="86" t="s">
        <v>153</v>
      </c>
    </row>
    <row r="73" spans="1:37" ht="25.5">
      <c r="A73" s="95">
        <v>42</v>
      </c>
      <c r="B73" s="96" t="s">
        <v>274</v>
      </c>
      <c r="C73" s="97" t="s">
        <v>285</v>
      </c>
      <c r="D73" s="98" t="s">
        <v>286</v>
      </c>
      <c r="F73" s="100" t="s">
        <v>57</v>
      </c>
      <c r="H73" s="101">
        <f>ROUND(E73*G73,2)</f>
        <v>0</v>
      </c>
      <c r="J73" s="101">
        <f>ROUND(E73*G73,2)</f>
        <v>0</v>
      </c>
      <c r="L73" s="102">
        <f>E73*K73</f>
        <v>0</v>
      </c>
      <c r="N73" s="99">
        <f>E73*M73</f>
        <v>0</v>
      </c>
      <c r="O73" s="100">
        <v>20</v>
      </c>
      <c r="P73" s="100" t="s">
        <v>149</v>
      </c>
      <c r="V73" s="103" t="s">
        <v>205</v>
      </c>
      <c r="X73" s="97" t="s">
        <v>285</v>
      </c>
      <c r="Y73" s="97" t="s">
        <v>285</v>
      </c>
      <c r="Z73" s="100" t="s">
        <v>277</v>
      </c>
      <c r="AB73" s="100">
        <v>1</v>
      </c>
      <c r="AJ73" s="86" t="s">
        <v>207</v>
      </c>
      <c r="AK73" s="86" t="s">
        <v>153</v>
      </c>
    </row>
    <row r="74" spans="1:37">
      <c r="D74" s="145" t="s">
        <v>287</v>
      </c>
      <c r="E74" s="146">
        <f>J74</f>
        <v>0</v>
      </c>
      <c r="H74" s="146">
        <f>SUM(H68:H73)</f>
        <v>0</v>
      </c>
      <c r="I74" s="146">
        <f>SUM(I68:I73)</f>
        <v>0</v>
      </c>
      <c r="J74" s="146">
        <f>SUM(J68:J73)</f>
        <v>0</v>
      </c>
      <c r="L74" s="147">
        <f>SUM(L68:L73)</f>
        <v>1.0765199999999999</v>
      </c>
      <c r="N74" s="148">
        <f>SUM(N68:N73)</f>
        <v>0</v>
      </c>
      <c r="W74" s="104">
        <f>SUM(W68:W73)</f>
        <v>20.67</v>
      </c>
    </row>
    <row r="76" spans="1:37">
      <c r="B76" s="97" t="s">
        <v>288</v>
      </c>
    </row>
    <row r="77" spans="1:37">
      <c r="A77" s="95">
        <v>43</v>
      </c>
      <c r="B77" s="96" t="s">
        <v>289</v>
      </c>
      <c r="C77" s="97" t="s">
        <v>290</v>
      </c>
      <c r="D77" s="98" t="s">
        <v>291</v>
      </c>
      <c r="E77" s="99">
        <v>228.7</v>
      </c>
      <c r="F77" s="100" t="s">
        <v>292</v>
      </c>
      <c r="H77" s="101">
        <f>ROUND(E77*G77,2)</f>
        <v>0</v>
      </c>
      <c r="J77" s="101">
        <f t="shared" ref="J77:J82" si="10">ROUND(E77*G77,2)</f>
        <v>0</v>
      </c>
      <c r="K77" s="102">
        <v>2.0000000000000002E-5</v>
      </c>
      <c r="L77" s="102">
        <f t="shared" ref="L77:L82" si="11">E77*K77</f>
        <v>4.5739999999999999E-3</v>
      </c>
      <c r="N77" s="99">
        <f t="shared" ref="N77:N82" si="12">E77*M77</f>
        <v>0</v>
      </c>
      <c r="O77" s="100">
        <v>20</v>
      </c>
      <c r="P77" s="100" t="s">
        <v>149</v>
      </c>
      <c r="V77" s="103" t="s">
        <v>205</v>
      </c>
      <c r="W77" s="104">
        <v>12.807</v>
      </c>
      <c r="X77" s="97" t="s">
        <v>290</v>
      </c>
      <c r="Y77" s="97" t="s">
        <v>290</v>
      </c>
      <c r="Z77" s="100" t="s">
        <v>293</v>
      </c>
      <c r="AB77" s="100">
        <v>7</v>
      </c>
      <c r="AJ77" s="86" t="s">
        <v>207</v>
      </c>
      <c r="AK77" s="86" t="s">
        <v>153</v>
      </c>
    </row>
    <row r="78" spans="1:37">
      <c r="A78" s="95">
        <v>44</v>
      </c>
      <c r="B78" s="96" t="s">
        <v>208</v>
      </c>
      <c r="C78" s="97" t="s">
        <v>294</v>
      </c>
      <c r="D78" s="98" t="s">
        <v>295</v>
      </c>
      <c r="E78" s="99">
        <v>240.2</v>
      </c>
      <c r="F78" s="100" t="s">
        <v>292</v>
      </c>
      <c r="I78" s="101">
        <f>ROUND(E78*G78,2)</f>
        <v>0</v>
      </c>
      <c r="J78" s="101">
        <f t="shared" si="10"/>
        <v>0</v>
      </c>
      <c r="K78" s="102">
        <v>1.5100000000000001E-3</v>
      </c>
      <c r="L78" s="102">
        <f t="shared" si="11"/>
        <v>0.36270199999999997</v>
      </c>
      <c r="N78" s="99">
        <f t="shared" si="12"/>
        <v>0</v>
      </c>
      <c r="O78" s="100">
        <v>20</v>
      </c>
      <c r="P78" s="100" t="s">
        <v>149</v>
      </c>
      <c r="V78" s="103" t="s">
        <v>96</v>
      </c>
      <c r="X78" s="97" t="s">
        <v>296</v>
      </c>
      <c r="Y78" s="97" t="s">
        <v>294</v>
      </c>
      <c r="Z78" s="100" t="s">
        <v>297</v>
      </c>
      <c r="AA78" s="97" t="s">
        <v>149</v>
      </c>
      <c r="AB78" s="100">
        <v>8</v>
      </c>
      <c r="AJ78" s="86" t="s">
        <v>212</v>
      </c>
      <c r="AK78" s="86" t="s">
        <v>153</v>
      </c>
    </row>
    <row r="79" spans="1:37">
      <c r="A79" s="95">
        <v>45</v>
      </c>
      <c r="B79" s="96" t="s">
        <v>289</v>
      </c>
      <c r="C79" s="97" t="s">
        <v>298</v>
      </c>
      <c r="D79" s="98" t="s">
        <v>299</v>
      </c>
      <c r="E79" s="99">
        <v>233.94</v>
      </c>
      <c r="F79" s="100" t="s">
        <v>148</v>
      </c>
      <c r="H79" s="101">
        <f>ROUND(E79*G79,2)</f>
        <v>0</v>
      </c>
      <c r="J79" s="101">
        <f t="shared" si="10"/>
        <v>0</v>
      </c>
      <c r="K79" s="102">
        <v>3.6000000000000002E-4</v>
      </c>
      <c r="L79" s="102">
        <f t="shared" si="11"/>
        <v>8.4218399999999999E-2</v>
      </c>
      <c r="N79" s="99">
        <f t="shared" si="12"/>
        <v>0</v>
      </c>
      <c r="O79" s="100">
        <v>20</v>
      </c>
      <c r="P79" s="100" t="s">
        <v>149</v>
      </c>
      <c r="V79" s="103" t="s">
        <v>205</v>
      </c>
      <c r="W79" s="104">
        <v>39.067999999999998</v>
      </c>
      <c r="X79" s="97" t="s">
        <v>298</v>
      </c>
      <c r="Y79" s="97" t="s">
        <v>298</v>
      </c>
      <c r="Z79" s="100" t="s">
        <v>293</v>
      </c>
      <c r="AB79" s="100">
        <v>7</v>
      </c>
      <c r="AJ79" s="86" t="s">
        <v>207</v>
      </c>
      <c r="AK79" s="86" t="s">
        <v>153</v>
      </c>
    </row>
    <row r="80" spans="1:37">
      <c r="A80" s="95">
        <v>46</v>
      </c>
      <c r="B80" s="96" t="s">
        <v>208</v>
      </c>
      <c r="C80" s="97" t="s">
        <v>300</v>
      </c>
      <c r="D80" s="98" t="s">
        <v>301</v>
      </c>
      <c r="E80" s="99">
        <v>245.64</v>
      </c>
      <c r="F80" s="100" t="s">
        <v>148</v>
      </c>
      <c r="I80" s="101">
        <f>ROUND(E80*G80,2)</f>
        <v>0</v>
      </c>
      <c r="J80" s="101">
        <f t="shared" si="10"/>
        <v>0</v>
      </c>
      <c r="K80" s="102">
        <v>2.7000000000000001E-3</v>
      </c>
      <c r="L80" s="102">
        <f t="shared" si="11"/>
        <v>0.66322800000000004</v>
      </c>
      <c r="N80" s="99">
        <f t="shared" si="12"/>
        <v>0</v>
      </c>
      <c r="O80" s="100">
        <v>20</v>
      </c>
      <c r="P80" s="100" t="s">
        <v>149</v>
      </c>
      <c r="V80" s="103" t="s">
        <v>96</v>
      </c>
      <c r="X80" s="97" t="s">
        <v>300</v>
      </c>
      <c r="Y80" s="97" t="s">
        <v>300</v>
      </c>
      <c r="Z80" s="100" t="s">
        <v>302</v>
      </c>
      <c r="AA80" s="97" t="s">
        <v>149</v>
      </c>
      <c r="AB80" s="100">
        <v>8</v>
      </c>
      <c r="AJ80" s="86" t="s">
        <v>212</v>
      </c>
      <c r="AK80" s="86" t="s">
        <v>153</v>
      </c>
    </row>
    <row r="81" spans="1:37" ht="25.5">
      <c r="A81" s="95">
        <v>47</v>
      </c>
      <c r="B81" s="96" t="s">
        <v>289</v>
      </c>
      <c r="C81" s="97" t="s">
        <v>303</v>
      </c>
      <c r="D81" s="98" t="s">
        <v>304</v>
      </c>
      <c r="F81" s="100" t="s">
        <v>57</v>
      </c>
      <c r="H81" s="101">
        <f>ROUND(E81*G81,2)</f>
        <v>0</v>
      </c>
      <c r="J81" s="101">
        <f t="shared" si="10"/>
        <v>0</v>
      </c>
      <c r="L81" s="102">
        <f t="shared" si="11"/>
        <v>0</v>
      </c>
      <c r="N81" s="99">
        <f t="shared" si="12"/>
        <v>0</v>
      </c>
      <c r="O81" s="100">
        <v>20</v>
      </c>
      <c r="P81" s="100" t="s">
        <v>149</v>
      </c>
      <c r="V81" s="103" t="s">
        <v>205</v>
      </c>
      <c r="X81" s="97" t="s">
        <v>303</v>
      </c>
      <c r="Y81" s="97" t="s">
        <v>303</v>
      </c>
      <c r="Z81" s="100" t="s">
        <v>305</v>
      </c>
      <c r="AB81" s="100">
        <v>1</v>
      </c>
      <c r="AJ81" s="86" t="s">
        <v>207</v>
      </c>
      <c r="AK81" s="86" t="s">
        <v>153</v>
      </c>
    </row>
    <row r="82" spans="1:37" ht="25.5">
      <c r="A82" s="95">
        <v>48</v>
      </c>
      <c r="B82" s="96" t="s">
        <v>289</v>
      </c>
      <c r="C82" s="97" t="s">
        <v>306</v>
      </c>
      <c r="D82" s="98" t="s">
        <v>307</v>
      </c>
      <c r="F82" s="100" t="s">
        <v>57</v>
      </c>
      <c r="H82" s="101">
        <f>ROUND(E82*G82,2)</f>
        <v>0</v>
      </c>
      <c r="J82" s="101">
        <f t="shared" si="10"/>
        <v>0</v>
      </c>
      <c r="L82" s="102">
        <f t="shared" si="11"/>
        <v>0</v>
      </c>
      <c r="N82" s="99">
        <f t="shared" si="12"/>
        <v>0</v>
      </c>
      <c r="O82" s="100">
        <v>20</v>
      </c>
      <c r="P82" s="100" t="s">
        <v>149</v>
      </c>
      <c r="V82" s="103" t="s">
        <v>205</v>
      </c>
      <c r="X82" s="97" t="s">
        <v>306</v>
      </c>
      <c r="Y82" s="97" t="s">
        <v>306</v>
      </c>
      <c r="Z82" s="100" t="s">
        <v>305</v>
      </c>
      <c r="AB82" s="100">
        <v>1</v>
      </c>
      <c r="AJ82" s="86" t="s">
        <v>207</v>
      </c>
      <c r="AK82" s="86" t="s">
        <v>153</v>
      </c>
    </row>
    <row r="83" spans="1:37">
      <c r="D83" s="145" t="s">
        <v>308</v>
      </c>
      <c r="E83" s="146">
        <f>J83</f>
        <v>0</v>
      </c>
      <c r="H83" s="146">
        <f>SUM(H76:H82)</f>
        <v>0</v>
      </c>
      <c r="I83" s="146">
        <f>SUM(I76:I82)</f>
        <v>0</v>
      </c>
      <c r="J83" s="146">
        <f>SUM(J76:J82)</f>
        <v>0</v>
      </c>
      <c r="L83" s="147">
        <f>SUM(L76:L82)</f>
        <v>1.1147224</v>
      </c>
      <c r="N83" s="148">
        <f>SUM(N76:N82)</f>
        <v>0</v>
      </c>
      <c r="W83" s="104">
        <f>SUM(W76:W82)</f>
        <v>51.875</v>
      </c>
    </row>
    <row r="85" spans="1:37">
      <c r="B85" s="97" t="s">
        <v>309</v>
      </c>
    </row>
    <row r="86" spans="1:37" ht="25.5">
      <c r="A86" s="95">
        <v>49</v>
      </c>
      <c r="B86" s="96" t="s">
        <v>274</v>
      </c>
      <c r="C86" s="97" t="s">
        <v>310</v>
      </c>
      <c r="D86" s="98" t="s">
        <v>311</v>
      </c>
      <c r="E86" s="99">
        <v>45.7</v>
      </c>
      <c r="F86" s="100" t="s">
        <v>148</v>
      </c>
      <c r="H86" s="101">
        <f>ROUND(E86*G86,2)</f>
        <v>0</v>
      </c>
      <c r="J86" s="101">
        <f>ROUND(E86*G86,2)</f>
        <v>0</v>
      </c>
      <c r="K86" s="102">
        <v>4.2130000000000001E-2</v>
      </c>
      <c r="L86" s="102">
        <f>E86*K86</f>
        <v>1.9253410000000002</v>
      </c>
      <c r="N86" s="99">
        <f>E86*M86</f>
        <v>0</v>
      </c>
      <c r="O86" s="100">
        <v>20</v>
      </c>
      <c r="P86" s="100" t="s">
        <v>149</v>
      </c>
      <c r="V86" s="103" t="s">
        <v>205</v>
      </c>
      <c r="W86" s="104">
        <v>66.950999999999993</v>
      </c>
      <c r="X86" s="97" t="s">
        <v>312</v>
      </c>
      <c r="Y86" s="97" t="s">
        <v>310</v>
      </c>
      <c r="Z86" s="100" t="s">
        <v>277</v>
      </c>
      <c r="AB86" s="100">
        <v>7</v>
      </c>
      <c r="AJ86" s="86" t="s">
        <v>207</v>
      </c>
      <c r="AK86" s="86" t="s">
        <v>153</v>
      </c>
    </row>
    <row r="87" spans="1:37">
      <c r="A87" s="95">
        <v>50</v>
      </c>
      <c r="B87" s="96" t="s">
        <v>208</v>
      </c>
      <c r="C87" s="97" t="s">
        <v>313</v>
      </c>
      <c r="D87" s="98" t="s">
        <v>314</v>
      </c>
      <c r="E87" s="99">
        <v>48</v>
      </c>
      <c r="F87" s="100" t="s">
        <v>148</v>
      </c>
      <c r="I87" s="101">
        <f>ROUND(E87*G87,2)</f>
        <v>0</v>
      </c>
      <c r="J87" s="101">
        <f>ROUND(E87*G87,2)</f>
        <v>0</v>
      </c>
      <c r="K87" s="102">
        <v>1.6E-2</v>
      </c>
      <c r="L87" s="102">
        <f>E87*K87</f>
        <v>0.76800000000000002</v>
      </c>
      <c r="N87" s="99">
        <f>E87*M87</f>
        <v>0</v>
      </c>
      <c r="O87" s="100">
        <v>20</v>
      </c>
      <c r="P87" s="100" t="s">
        <v>149</v>
      </c>
      <c r="V87" s="103" t="s">
        <v>96</v>
      </c>
      <c r="X87" s="97" t="s">
        <v>313</v>
      </c>
      <c r="Y87" s="97" t="s">
        <v>313</v>
      </c>
      <c r="Z87" s="100" t="s">
        <v>282</v>
      </c>
      <c r="AA87" s="97" t="s">
        <v>149</v>
      </c>
      <c r="AB87" s="100">
        <v>8</v>
      </c>
      <c r="AJ87" s="86" t="s">
        <v>212</v>
      </c>
      <c r="AK87" s="86" t="s">
        <v>153</v>
      </c>
    </row>
    <row r="88" spans="1:37">
      <c r="A88" s="95">
        <v>51</v>
      </c>
      <c r="B88" s="96" t="s">
        <v>274</v>
      </c>
      <c r="C88" s="97" t="s">
        <v>315</v>
      </c>
      <c r="D88" s="98" t="s">
        <v>276</v>
      </c>
      <c r="E88" s="99">
        <v>45.7</v>
      </c>
      <c r="F88" s="100" t="s">
        <v>148</v>
      </c>
      <c r="H88" s="101">
        <f>ROUND(E88*G88,2)</f>
        <v>0</v>
      </c>
      <c r="J88" s="101">
        <f>ROUND(E88*G88,2)</f>
        <v>0</v>
      </c>
      <c r="K88" s="102">
        <v>2.7E-4</v>
      </c>
      <c r="L88" s="102">
        <f>E88*K88</f>
        <v>1.2339000000000001E-2</v>
      </c>
      <c r="N88" s="99">
        <f>E88*M88</f>
        <v>0</v>
      </c>
      <c r="O88" s="100">
        <v>20</v>
      </c>
      <c r="P88" s="100" t="s">
        <v>149</v>
      </c>
      <c r="V88" s="103" t="s">
        <v>205</v>
      </c>
      <c r="X88" s="97" t="s">
        <v>316</v>
      </c>
      <c r="Y88" s="97" t="s">
        <v>315</v>
      </c>
      <c r="Z88" s="100" t="s">
        <v>277</v>
      </c>
      <c r="AB88" s="100">
        <v>1</v>
      </c>
      <c r="AJ88" s="86" t="s">
        <v>207</v>
      </c>
      <c r="AK88" s="86" t="s">
        <v>153</v>
      </c>
    </row>
    <row r="89" spans="1:37" ht="25.5">
      <c r="A89" s="95">
        <v>52</v>
      </c>
      <c r="B89" s="96" t="s">
        <v>274</v>
      </c>
      <c r="C89" s="97" t="s">
        <v>317</v>
      </c>
      <c r="D89" s="98" t="s">
        <v>318</v>
      </c>
      <c r="F89" s="100" t="s">
        <v>57</v>
      </c>
      <c r="H89" s="101">
        <f>ROUND(E89*G89,2)</f>
        <v>0</v>
      </c>
      <c r="J89" s="101">
        <f>ROUND(E89*G89,2)</f>
        <v>0</v>
      </c>
      <c r="L89" s="102">
        <f>E89*K89</f>
        <v>0</v>
      </c>
      <c r="N89" s="99">
        <f>E89*M89</f>
        <v>0</v>
      </c>
      <c r="O89" s="100">
        <v>20</v>
      </c>
      <c r="P89" s="100" t="s">
        <v>149</v>
      </c>
      <c r="V89" s="103" t="s">
        <v>205</v>
      </c>
      <c r="X89" s="97" t="s">
        <v>319</v>
      </c>
      <c r="Y89" s="97" t="s">
        <v>317</v>
      </c>
      <c r="Z89" s="100" t="s">
        <v>277</v>
      </c>
      <c r="AB89" s="100">
        <v>1</v>
      </c>
      <c r="AJ89" s="86" t="s">
        <v>207</v>
      </c>
      <c r="AK89" s="86" t="s">
        <v>153</v>
      </c>
    </row>
    <row r="90" spans="1:37" ht="25.5">
      <c r="A90" s="95">
        <v>53</v>
      </c>
      <c r="B90" s="96" t="s">
        <v>274</v>
      </c>
      <c r="C90" s="97" t="s">
        <v>320</v>
      </c>
      <c r="D90" s="98" t="s">
        <v>321</v>
      </c>
      <c r="F90" s="100" t="s">
        <v>57</v>
      </c>
      <c r="H90" s="101">
        <f>ROUND(E90*G90,2)</f>
        <v>0</v>
      </c>
      <c r="J90" s="101">
        <f>ROUND(E90*G90,2)</f>
        <v>0</v>
      </c>
      <c r="L90" s="102">
        <f>E90*K90</f>
        <v>0</v>
      </c>
      <c r="N90" s="99">
        <f>E90*M90</f>
        <v>0</v>
      </c>
      <c r="O90" s="100">
        <v>20</v>
      </c>
      <c r="P90" s="100" t="s">
        <v>149</v>
      </c>
      <c r="V90" s="103" t="s">
        <v>205</v>
      </c>
      <c r="X90" s="97" t="s">
        <v>322</v>
      </c>
      <c r="Y90" s="97" t="s">
        <v>320</v>
      </c>
      <c r="Z90" s="100" t="s">
        <v>277</v>
      </c>
      <c r="AB90" s="100">
        <v>1</v>
      </c>
      <c r="AJ90" s="86" t="s">
        <v>207</v>
      </c>
      <c r="AK90" s="86" t="s">
        <v>153</v>
      </c>
    </row>
    <row r="91" spans="1:37">
      <c r="D91" s="145" t="s">
        <v>323</v>
      </c>
      <c r="E91" s="146">
        <f>J91</f>
        <v>0</v>
      </c>
      <c r="H91" s="146">
        <f>SUM(H85:H90)</f>
        <v>0</v>
      </c>
      <c r="I91" s="146">
        <f>SUM(I85:I90)</f>
        <v>0</v>
      </c>
      <c r="J91" s="146">
        <f>SUM(J85:J90)</f>
        <v>0</v>
      </c>
      <c r="L91" s="147">
        <f>SUM(L85:L90)</f>
        <v>2.7056800000000001</v>
      </c>
      <c r="N91" s="148">
        <f>SUM(N85:N90)</f>
        <v>0</v>
      </c>
      <c r="W91" s="104">
        <f>SUM(W85:W90)</f>
        <v>66.950999999999993</v>
      </c>
    </row>
    <row r="93" spans="1:37">
      <c r="B93" s="97" t="s">
        <v>324</v>
      </c>
    </row>
    <row r="94" spans="1:37">
      <c r="A94" s="95">
        <v>54</v>
      </c>
      <c r="B94" s="96" t="s">
        <v>325</v>
      </c>
      <c r="C94" s="97" t="s">
        <v>326</v>
      </c>
      <c r="D94" s="98" t="s">
        <v>327</v>
      </c>
      <c r="E94" s="99">
        <v>75</v>
      </c>
      <c r="F94" s="100" t="s">
        <v>148</v>
      </c>
      <c r="H94" s="101">
        <f>ROUND(E94*G94,2)</f>
        <v>0</v>
      </c>
      <c r="J94" s="101">
        <f>ROUND(E94*G94,2)</f>
        <v>0</v>
      </c>
      <c r="K94" s="102">
        <v>2.9999999999999997E-4</v>
      </c>
      <c r="L94" s="102">
        <f>E94*K94</f>
        <v>2.2499999999999999E-2</v>
      </c>
      <c r="N94" s="99">
        <f>E94*M94</f>
        <v>0</v>
      </c>
      <c r="O94" s="100">
        <v>20</v>
      </c>
      <c r="P94" s="100" t="s">
        <v>149</v>
      </c>
      <c r="V94" s="103" t="s">
        <v>205</v>
      </c>
      <c r="W94" s="104">
        <v>9.6</v>
      </c>
      <c r="X94" s="97" t="s">
        <v>328</v>
      </c>
      <c r="Y94" s="97" t="s">
        <v>326</v>
      </c>
      <c r="Z94" s="100" t="s">
        <v>329</v>
      </c>
      <c r="AB94" s="100">
        <v>1</v>
      </c>
      <c r="AJ94" s="86" t="s">
        <v>207</v>
      </c>
      <c r="AK94" s="86" t="s">
        <v>153</v>
      </c>
    </row>
    <row r="95" spans="1:37">
      <c r="D95" s="145" t="s">
        <v>330</v>
      </c>
      <c r="E95" s="146">
        <f>J95</f>
        <v>0</v>
      </c>
      <c r="H95" s="146">
        <f>SUM(H93:H94)</f>
        <v>0</v>
      </c>
      <c r="I95" s="146">
        <f>SUM(I93:I94)</f>
        <v>0</v>
      </c>
      <c r="J95" s="146">
        <f>SUM(J93:J94)</f>
        <v>0</v>
      </c>
      <c r="L95" s="147">
        <f>SUM(L93:L94)</f>
        <v>2.2499999999999999E-2</v>
      </c>
      <c r="N95" s="148">
        <f>SUM(N93:N94)</f>
        <v>0</v>
      </c>
      <c r="W95" s="104">
        <f>SUM(W93:W94)</f>
        <v>9.6</v>
      </c>
    </row>
    <row r="97" spans="1:37">
      <c r="B97" s="97" t="s">
        <v>331</v>
      </c>
    </row>
    <row r="98" spans="1:37">
      <c r="A98" s="95">
        <v>55</v>
      </c>
      <c r="B98" s="96" t="s">
        <v>332</v>
      </c>
      <c r="C98" s="97" t="s">
        <v>333</v>
      </c>
      <c r="D98" s="98" t="s">
        <v>334</v>
      </c>
      <c r="E98" s="99">
        <v>124.71</v>
      </c>
      <c r="F98" s="100" t="s">
        <v>148</v>
      </c>
      <c r="H98" s="101">
        <f>ROUND(E98*G98,2)</f>
        <v>0</v>
      </c>
      <c r="J98" s="101">
        <f>ROUND(E98*G98,2)</f>
        <v>0</v>
      </c>
      <c r="K98" s="102">
        <v>4.0000000000000003E-5</v>
      </c>
      <c r="L98" s="102">
        <f>E98*K98</f>
        <v>4.9884000000000005E-3</v>
      </c>
      <c r="N98" s="99">
        <f>E98*M98</f>
        <v>0</v>
      </c>
      <c r="O98" s="100">
        <v>20</v>
      </c>
      <c r="P98" s="100" t="s">
        <v>149</v>
      </c>
      <c r="V98" s="103" t="s">
        <v>205</v>
      </c>
      <c r="W98" s="104">
        <v>11.349</v>
      </c>
      <c r="X98" s="97" t="s">
        <v>335</v>
      </c>
      <c r="Y98" s="97" t="s">
        <v>333</v>
      </c>
      <c r="Z98" s="100" t="s">
        <v>336</v>
      </c>
      <c r="AB98" s="100">
        <v>7</v>
      </c>
      <c r="AJ98" s="86" t="s">
        <v>207</v>
      </c>
      <c r="AK98" s="86" t="s">
        <v>153</v>
      </c>
    </row>
    <row r="99" spans="1:37">
      <c r="D99" s="145" t="s">
        <v>337</v>
      </c>
      <c r="E99" s="146">
        <f>J99</f>
        <v>0</v>
      </c>
      <c r="H99" s="146">
        <f>SUM(H97:H98)</f>
        <v>0</v>
      </c>
      <c r="I99" s="146">
        <f>SUM(I97:I98)</f>
        <v>0</v>
      </c>
      <c r="J99" s="146">
        <f>SUM(J97:J98)</f>
        <v>0</v>
      </c>
      <c r="L99" s="147">
        <f>SUM(L97:L98)</f>
        <v>4.9884000000000005E-3</v>
      </c>
      <c r="N99" s="148">
        <f>SUM(N97:N98)</f>
        <v>0</v>
      </c>
      <c r="W99" s="104">
        <f>SUM(W97:W98)</f>
        <v>11.349</v>
      </c>
    </row>
    <row r="101" spans="1:37">
      <c r="D101" s="145" t="s">
        <v>338</v>
      </c>
      <c r="E101" s="146">
        <f>J101</f>
        <v>0</v>
      </c>
      <c r="H101" s="146">
        <f>+H41+H57+H66+H74+H83+H91+H95+H99</f>
        <v>0</v>
      </c>
      <c r="I101" s="146">
        <f>+I41+I57+I66+I74+I83+I91+I95+I99</f>
        <v>0</v>
      </c>
      <c r="J101" s="146">
        <f>+J41+J57+J66+J74+J83+J91+J95+J99</f>
        <v>0</v>
      </c>
      <c r="L101" s="147">
        <f>+L41+L57+L66+L74+L83+L91+L95+L99</f>
        <v>5.4553308000000005</v>
      </c>
      <c r="N101" s="148">
        <f>+N41+N57+N66+N74+N83+N91+N95+N99</f>
        <v>0.156</v>
      </c>
      <c r="W101" s="104">
        <f>+W41+W57+W66+W74+W83+W91+W95+W99</f>
        <v>208.59299999999999</v>
      </c>
    </row>
    <row r="103" spans="1:37">
      <c r="D103" s="150" t="s">
        <v>339</v>
      </c>
      <c r="E103" s="146">
        <f>J103</f>
        <v>0</v>
      </c>
      <c r="H103" s="146">
        <f>+H34+H101</f>
        <v>0</v>
      </c>
      <c r="I103" s="146">
        <f>+I34+I101</f>
        <v>0</v>
      </c>
      <c r="J103" s="146">
        <f>+J34+J101</f>
        <v>0</v>
      </c>
      <c r="L103" s="147">
        <f>+L34+L101</f>
        <v>10.564581799999999</v>
      </c>
      <c r="N103" s="148">
        <f>+N34+N101</f>
        <v>0.156</v>
      </c>
      <c r="W103" s="104">
        <f>+W34+W101</f>
        <v>364.36799999999999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E34" sqref="E34:E35"/>
    </sheetView>
  </sheetViews>
  <sheetFormatPr defaultRowHeight="12.75"/>
  <cols>
    <col min="1" max="1" width="42.28515625" style="86" customWidth="1"/>
    <col min="2" max="4" width="9.7109375" style="87" customWidth="1"/>
    <col min="5" max="5" width="9.7109375" style="88" customWidth="1"/>
    <col min="6" max="6" width="8.7109375" style="89" customWidth="1"/>
    <col min="7" max="7" width="9.140625" style="89"/>
    <col min="8" max="23" width="9.140625" style="86"/>
    <col min="24" max="25" width="5.7109375" style="86" customWidth="1"/>
    <col min="26" max="26" width="6.5703125" style="86" customWidth="1"/>
    <col min="27" max="27" width="24.28515625" style="86" customWidth="1"/>
    <col min="28" max="28" width="4.28515625" style="86" customWidth="1"/>
    <col min="29" max="29" width="8.28515625" style="86" customWidth="1"/>
    <col min="30" max="30" width="8.7109375" style="86" customWidth="1"/>
    <col min="31" max="16384" width="9.140625" style="86"/>
  </cols>
  <sheetData>
    <row r="1" spans="1:30">
      <c r="A1" s="90" t="s">
        <v>112</v>
      </c>
      <c r="C1" s="86"/>
      <c r="E1" s="90" t="s">
        <v>113</v>
      </c>
      <c r="F1" s="86"/>
      <c r="G1" s="86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</row>
    <row r="2" spans="1:30">
      <c r="A2" s="90" t="s">
        <v>114</v>
      </c>
      <c r="C2" s="86"/>
      <c r="E2" s="90" t="s">
        <v>115</v>
      </c>
      <c r="F2" s="86"/>
      <c r="G2" s="86"/>
      <c r="Z2" s="83" t="s">
        <v>11</v>
      </c>
      <c r="AA2" s="84" t="s">
        <v>66</v>
      </c>
      <c r="AB2" s="84" t="s">
        <v>13</v>
      </c>
      <c r="AC2" s="84"/>
      <c r="AD2" s="85"/>
    </row>
    <row r="3" spans="1:30">
      <c r="A3" s="90" t="s">
        <v>14</v>
      </c>
      <c r="C3" s="86"/>
      <c r="E3" s="90" t="s">
        <v>116</v>
      </c>
      <c r="F3" s="86"/>
      <c r="G3" s="86"/>
      <c r="Z3" s="83" t="s">
        <v>15</v>
      </c>
      <c r="AA3" s="84" t="s">
        <v>67</v>
      </c>
      <c r="AB3" s="84" t="s">
        <v>13</v>
      </c>
      <c r="AC3" s="84" t="s">
        <v>17</v>
      </c>
      <c r="AD3" s="85" t="s">
        <v>18</v>
      </c>
    </row>
    <row r="4" spans="1:30">
      <c r="B4" s="86"/>
      <c r="C4" s="86"/>
      <c r="D4" s="86"/>
      <c r="E4" s="86"/>
      <c r="F4" s="86"/>
      <c r="G4" s="86"/>
      <c r="Z4" s="83" t="s">
        <v>19</v>
      </c>
      <c r="AA4" s="84" t="s">
        <v>68</v>
      </c>
      <c r="AB4" s="84" t="s">
        <v>13</v>
      </c>
      <c r="AC4" s="84"/>
      <c r="AD4" s="85"/>
    </row>
    <row r="5" spans="1:30">
      <c r="A5" s="90" t="s">
        <v>117</v>
      </c>
      <c r="B5" s="86"/>
      <c r="C5" s="86"/>
      <c r="D5" s="86"/>
      <c r="E5" s="86"/>
      <c r="F5" s="86"/>
      <c r="G5" s="86"/>
      <c r="Z5" s="83" t="s">
        <v>21</v>
      </c>
      <c r="AA5" s="84" t="s">
        <v>67</v>
      </c>
      <c r="AB5" s="84" t="s">
        <v>13</v>
      </c>
      <c r="AC5" s="84" t="s">
        <v>17</v>
      </c>
      <c r="AD5" s="85" t="s">
        <v>18</v>
      </c>
    </row>
    <row r="6" spans="1:30">
      <c r="A6" s="90"/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5">
      <c r="A8" s="86" t="s">
        <v>118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69</v>
      </c>
      <c r="B9" s="92" t="s">
        <v>30</v>
      </c>
      <c r="C9" s="92" t="s">
        <v>31</v>
      </c>
      <c r="D9" s="92" t="s">
        <v>32</v>
      </c>
      <c r="E9" s="93" t="s">
        <v>70</v>
      </c>
      <c r="F9" s="93" t="s">
        <v>34</v>
      </c>
      <c r="G9" s="93" t="s">
        <v>39</v>
      </c>
    </row>
    <row r="10" spans="1:30">
      <c r="A10" s="94"/>
      <c r="B10" s="94"/>
      <c r="C10" s="94" t="s">
        <v>56</v>
      </c>
      <c r="D10" s="94"/>
      <c r="E10" s="94" t="s">
        <v>32</v>
      </c>
      <c r="F10" s="94" t="s">
        <v>32</v>
      </c>
      <c r="G10" s="94" t="s">
        <v>32</v>
      </c>
    </row>
    <row r="12" spans="1:30">
      <c r="A12" s="86" t="s">
        <v>144</v>
      </c>
      <c r="B12" s="87">
        <f>Prehlad!H19</f>
        <v>0</v>
      </c>
      <c r="C12" s="87">
        <f>Prehlad!I19</f>
        <v>0</v>
      </c>
      <c r="D12" s="87">
        <f>Prehlad!J19</f>
        <v>0</v>
      </c>
    </row>
    <row r="13" spans="1:30">
      <c r="A13" s="86" t="s">
        <v>169</v>
      </c>
      <c r="B13" s="87">
        <f>Prehlad!H32</f>
        <v>0</v>
      </c>
      <c r="C13" s="87">
        <f>Prehlad!I32</f>
        <v>0</v>
      </c>
      <c r="D13" s="87">
        <f>Prehlad!J32</f>
        <v>0</v>
      </c>
    </row>
    <row r="14" spans="1:30">
      <c r="A14" s="86" t="s">
        <v>199</v>
      </c>
      <c r="B14" s="87">
        <f>Prehlad!H34</f>
        <v>0</v>
      </c>
      <c r="C14" s="87">
        <f>Prehlad!I34</f>
        <v>0</v>
      </c>
      <c r="D14" s="87">
        <f>Prehlad!J34</f>
        <v>0</v>
      </c>
    </row>
    <row r="16" spans="1:30">
      <c r="A16" s="86" t="s">
        <v>201</v>
      </c>
      <c r="B16" s="87">
        <f>Prehlad!H41</f>
        <v>0</v>
      </c>
      <c r="C16" s="87">
        <f>Prehlad!I41</f>
        <v>0</v>
      </c>
      <c r="D16" s="87">
        <f>Prehlad!J41</f>
        <v>0</v>
      </c>
    </row>
    <row r="17" spans="1:4">
      <c r="A17" s="86" t="s">
        <v>217</v>
      </c>
      <c r="B17" s="87">
        <f>Prehlad!H57</f>
        <v>0</v>
      </c>
      <c r="C17" s="87">
        <f>Prehlad!I57</f>
        <v>0</v>
      </c>
      <c r="D17" s="87">
        <f>Prehlad!J57</f>
        <v>0</v>
      </c>
    </row>
    <row r="18" spans="1:4">
      <c r="A18" s="86" t="s">
        <v>253</v>
      </c>
      <c r="B18" s="87">
        <f>Prehlad!H66</f>
        <v>0</v>
      </c>
      <c r="C18" s="87">
        <f>Prehlad!I66</f>
        <v>0</v>
      </c>
      <c r="D18" s="87">
        <f>Prehlad!J66</f>
        <v>0</v>
      </c>
    </row>
    <row r="19" spans="1:4">
      <c r="A19" s="86" t="s">
        <v>273</v>
      </c>
      <c r="B19" s="87">
        <f>Prehlad!H74</f>
        <v>0</v>
      </c>
      <c r="C19" s="87">
        <f>Prehlad!I74</f>
        <v>0</v>
      </c>
      <c r="D19" s="87">
        <f>Prehlad!J74</f>
        <v>0</v>
      </c>
    </row>
    <row r="20" spans="1:4">
      <c r="A20" s="86" t="s">
        <v>288</v>
      </c>
      <c r="B20" s="87">
        <f>Prehlad!H83</f>
        <v>0</v>
      </c>
      <c r="C20" s="87">
        <f>Prehlad!I83</f>
        <v>0</v>
      </c>
      <c r="D20" s="87">
        <f>Prehlad!J83</f>
        <v>0</v>
      </c>
    </row>
    <row r="21" spans="1:4">
      <c r="A21" s="86" t="s">
        <v>309</v>
      </c>
      <c r="B21" s="87">
        <f>Prehlad!H91</f>
        <v>0</v>
      </c>
      <c r="C21" s="87">
        <f>Prehlad!I91</f>
        <v>0</v>
      </c>
      <c r="D21" s="87">
        <f>Prehlad!J91</f>
        <v>0</v>
      </c>
    </row>
    <row r="22" spans="1:4">
      <c r="A22" s="86" t="s">
        <v>324</v>
      </c>
      <c r="B22" s="87">
        <f>Prehlad!H95</f>
        <v>0</v>
      </c>
      <c r="C22" s="87">
        <f>Prehlad!I95</f>
        <v>0</v>
      </c>
      <c r="D22" s="87">
        <f>Prehlad!J95</f>
        <v>0</v>
      </c>
    </row>
    <row r="23" spans="1:4">
      <c r="A23" s="86" t="s">
        <v>331</v>
      </c>
      <c r="B23" s="87">
        <f>Prehlad!H99</f>
        <v>0</v>
      </c>
      <c r="C23" s="87">
        <f>Prehlad!I99</f>
        <v>0</v>
      </c>
      <c r="D23" s="87">
        <f>Prehlad!J99</f>
        <v>0</v>
      </c>
    </row>
    <row r="24" spans="1:4">
      <c r="A24" s="86" t="s">
        <v>338</v>
      </c>
      <c r="B24" s="87">
        <f>Prehlad!H101</f>
        <v>0</v>
      </c>
      <c r="C24" s="87">
        <f>Prehlad!I101</f>
        <v>0</v>
      </c>
      <c r="D24" s="87">
        <f>Prehlad!J101</f>
        <v>0</v>
      </c>
    </row>
    <row r="27" spans="1:4">
      <c r="A27" s="86" t="s">
        <v>339</v>
      </c>
      <c r="B27" s="87">
        <f>Prehlad!H103</f>
        <v>0</v>
      </c>
      <c r="C27" s="87">
        <f>Prehlad!I103</f>
        <v>0</v>
      </c>
      <c r="D27" s="87">
        <f>Prehlad!J103</f>
        <v>0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/>
  </sheetViews>
  <sheetFormatPr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 t="s">
        <v>119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</row>
    <row r="2" spans="2:30" ht="18" customHeight="1">
      <c r="B2" s="4"/>
      <c r="C2" s="5" t="s">
        <v>117</v>
      </c>
      <c r="D2" s="5"/>
      <c r="E2" s="5"/>
      <c r="F2" s="5"/>
      <c r="G2" s="6" t="s">
        <v>71</v>
      </c>
      <c r="H2" s="5"/>
      <c r="I2" s="5"/>
      <c r="J2" s="66"/>
      <c r="Z2" s="83" t="s">
        <v>11</v>
      </c>
      <c r="AA2" s="84" t="s">
        <v>72</v>
      </c>
      <c r="AB2" s="84" t="s">
        <v>13</v>
      </c>
      <c r="AC2" s="84"/>
      <c r="AD2" s="85"/>
    </row>
    <row r="3" spans="2:30" ht="18" customHeight="1">
      <c r="B3" s="7"/>
      <c r="C3" s="8"/>
      <c r="D3" s="8"/>
      <c r="E3" s="8"/>
      <c r="F3" s="8"/>
      <c r="G3" s="9" t="s">
        <v>120</v>
      </c>
      <c r="H3" s="8"/>
      <c r="I3" s="8"/>
      <c r="J3" s="67"/>
      <c r="Z3" s="83" t="s">
        <v>15</v>
      </c>
      <c r="AA3" s="84" t="s">
        <v>73</v>
      </c>
      <c r="AB3" s="84" t="s">
        <v>13</v>
      </c>
      <c r="AC3" s="84" t="s">
        <v>17</v>
      </c>
      <c r="AD3" s="85" t="s">
        <v>18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19</v>
      </c>
      <c r="AA4" s="84" t="s">
        <v>74</v>
      </c>
      <c r="AB4" s="84" t="s">
        <v>13</v>
      </c>
      <c r="AC4" s="84"/>
      <c r="AD4" s="85"/>
    </row>
    <row r="5" spans="2:30" ht="18" customHeight="1">
      <c r="B5" s="13"/>
      <c r="C5" s="14" t="s">
        <v>75</v>
      </c>
      <c r="D5" s="14"/>
      <c r="E5" s="14" t="s">
        <v>76</v>
      </c>
      <c r="F5" s="15"/>
      <c r="G5" s="15" t="s">
        <v>77</v>
      </c>
      <c r="H5" s="14"/>
      <c r="I5" s="15" t="s">
        <v>78</v>
      </c>
      <c r="J5" s="69" t="s">
        <v>121</v>
      </c>
      <c r="Z5" s="83" t="s">
        <v>21</v>
      </c>
      <c r="AA5" s="84" t="s">
        <v>73</v>
      </c>
      <c r="AB5" s="84" t="s">
        <v>13</v>
      </c>
      <c r="AC5" s="84" t="s">
        <v>17</v>
      </c>
      <c r="AD5" s="85" t="s">
        <v>18</v>
      </c>
    </row>
    <row r="6" spans="2:30" ht="18" customHeight="1">
      <c r="B6" s="4"/>
      <c r="C6" s="5" t="s">
        <v>1</v>
      </c>
      <c r="D6" s="5" t="s">
        <v>122</v>
      </c>
      <c r="E6" s="5"/>
      <c r="F6" s="5"/>
      <c r="G6" s="5" t="s">
        <v>79</v>
      </c>
      <c r="H6" s="5"/>
      <c r="I6" s="5"/>
      <c r="J6" s="66"/>
    </row>
    <row r="7" spans="2:30" ht="18" customHeight="1">
      <c r="B7" s="16"/>
      <c r="C7" s="17"/>
      <c r="D7" s="18"/>
      <c r="E7" s="18"/>
      <c r="F7" s="18"/>
      <c r="G7" s="18" t="s">
        <v>80</v>
      </c>
      <c r="H7" s="18"/>
      <c r="I7" s="18"/>
      <c r="J7" s="70"/>
    </row>
    <row r="8" spans="2:30" ht="18" customHeight="1">
      <c r="B8" s="7"/>
      <c r="C8" s="8" t="s">
        <v>0</v>
      </c>
      <c r="D8" s="8"/>
      <c r="E8" s="8"/>
      <c r="F8" s="8"/>
      <c r="G8" s="8" t="s">
        <v>79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80</v>
      </c>
      <c r="H9" s="11"/>
      <c r="I9" s="11"/>
      <c r="J9" s="68"/>
    </row>
    <row r="10" spans="2:30" ht="18" customHeight="1">
      <c r="B10" s="7"/>
      <c r="C10" s="8" t="s">
        <v>81</v>
      </c>
      <c r="D10" s="8" t="s">
        <v>123</v>
      </c>
      <c r="E10" s="8"/>
      <c r="F10" s="8"/>
      <c r="G10" s="8" t="s">
        <v>79</v>
      </c>
      <c r="H10" s="8"/>
      <c r="I10" s="8"/>
      <c r="J10" s="67"/>
    </row>
    <row r="11" spans="2:30" ht="18" customHeight="1">
      <c r="B11" s="19"/>
      <c r="C11" s="20"/>
      <c r="D11" s="20"/>
      <c r="E11" s="20"/>
      <c r="F11" s="20"/>
      <c r="G11" s="20" t="s">
        <v>80</v>
      </c>
      <c r="H11" s="20"/>
      <c r="I11" s="20"/>
      <c r="J11" s="71"/>
    </row>
    <row r="12" spans="2:30" ht="18" customHeight="1">
      <c r="B12" s="21">
        <v>1</v>
      </c>
      <c r="C12" s="5" t="s">
        <v>124</v>
      </c>
      <c r="D12" s="5"/>
      <c r="E12" s="5"/>
      <c r="F12" s="22">
        <f>IF(B12&lt;&gt;0,ROUND($J$31/B12,0),0)</f>
        <v>0</v>
      </c>
      <c r="G12" s="6">
        <v>1</v>
      </c>
      <c r="H12" s="5" t="s">
        <v>127</v>
      </c>
      <c r="I12" s="5"/>
      <c r="J12" s="72">
        <f>IF(G12&lt;&gt;0,ROUND($J$31/G12,0),0)</f>
        <v>0</v>
      </c>
    </row>
    <row r="13" spans="2:30" ht="18" customHeight="1">
      <c r="B13" s="23">
        <v>1</v>
      </c>
      <c r="C13" s="18" t="s">
        <v>125</v>
      </c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>
        <v>1</v>
      </c>
      <c r="C14" s="20" t="s">
        <v>126</v>
      </c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82</v>
      </c>
      <c r="C15" s="29" t="s">
        <v>83</v>
      </c>
      <c r="D15" s="30" t="s">
        <v>30</v>
      </c>
      <c r="E15" s="30" t="s">
        <v>84</v>
      </c>
      <c r="F15" s="31" t="s">
        <v>85</v>
      </c>
      <c r="G15" s="28" t="s">
        <v>86</v>
      </c>
      <c r="H15" s="32" t="s">
        <v>87</v>
      </c>
      <c r="I15" s="43"/>
      <c r="J15" s="44"/>
    </row>
    <row r="16" spans="2:30" ht="18" customHeight="1">
      <c r="B16" s="33">
        <v>1</v>
      </c>
      <c r="C16" s="34" t="s">
        <v>88</v>
      </c>
      <c r="D16" s="135">
        <f>Prehlad!H34</f>
        <v>0</v>
      </c>
      <c r="E16" s="135">
        <f>Prehlad!I34</f>
        <v>0</v>
      </c>
      <c r="F16" s="136">
        <f>D16+E16</f>
        <v>0</v>
      </c>
      <c r="G16" s="33">
        <v>6</v>
      </c>
      <c r="H16" s="35" t="s">
        <v>128</v>
      </c>
      <c r="I16" s="75"/>
      <c r="J16" s="136">
        <v>0</v>
      </c>
    </row>
    <row r="17" spans="2:10" ht="18" customHeight="1">
      <c r="B17" s="36">
        <v>2</v>
      </c>
      <c r="C17" s="37" t="s">
        <v>89</v>
      </c>
      <c r="D17" s="137">
        <f>Prehlad!H101</f>
        <v>0</v>
      </c>
      <c r="E17" s="137">
        <f>Prehlad!I101</f>
        <v>0</v>
      </c>
      <c r="F17" s="136">
        <f>D17+E17</f>
        <v>0</v>
      </c>
      <c r="G17" s="36">
        <v>7</v>
      </c>
      <c r="H17" s="38" t="s">
        <v>129</v>
      </c>
      <c r="I17" s="8"/>
      <c r="J17" s="138">
        <v>0</v>
      </c>
    </row>
    <row r="18" spans="2:10" ht="18" customHeight="1">
      <c r="B18" s="36">
        <v>3</v>
      </c>
      <c r="C18" s="37" t="s">
        <v>90</v>
      </c>
      <c r="D18" s="137"/>
      <c r="E18" s="137"/>
      <c r="F18" s="136">
        <f>D18+E18</f>
        <v>0</v>
      </c>
      <c r="G18" s="36">
        <v>8</v>
      </c>
      <c r="H18" s="38" t="s">
        <v>130</v>
      </c>
      <c r="I18" s="8"/>
      <c r="J18" s="138">
        <v>0</v>
      </c>
    </row>
    <row r="19" spans="2:10" ht="18" customHeight="1">
      <c r="B19" s="36">
        <v>4</v>
      </c>
      <c r="C19" s="37" t="s">
        <v>91</v>
      </c>
      <c r="D19" s="137"/>
      <c r="E19" s="137"/>
      <c r="F19" s="139">
        <f>D19+E19</f>
        <v>0</v>
      </c>
      <c r="G19" s="36">
        <v>9</v>
      </c>
      <c r="H19" s="38" t="s">
        <v>2</v>
      </c>
      <c r="I19" s="8"/>
      <c r="J19" s="138">
        <v>0</v>
      </c>
    </row>
    <row r="20" spans="2:10" ht="18" customHeight="1">
      <c r="B20" s="39">
        <v>5</v>
      </c>
      <c r="C20" s="40" t="s">
        <v>92</v>
      </c>
      <c r="D20" s="140">
        <f>SUM(D16:D19)</f>
        <v>0</v>
      </c>
      <c r="E20" s="141">
        <f>SUM(E16:E19)</f>
        <v>0</v>
      </c>
      <c r="F20" s="142">
        <f>SUM(F16:F19)</f>
        <v>0</v>
      </c>
      <c r="G20" s="41">
        <v>10</v>
      </c>
      <c r="I20" s="76" t="s">
        <v>93</v>
      </c>
      <c r="J20" s="142">
        <f>SUM(J16:J19)</f>
        <v>0</v>
      </c>
    </row>
    <row r="21" spans="2:10" ht="18" customHeight="1">
      <c r="B21" s="28" t="s">
        <v>94</v>
      </c>
      <c r="C21" s="42"/>
      <c r="D21" s="43" t="s">
        <v>95</v>
      </c>
      <c r="E21" s="43"/>
      <c r="F21" s="44"/>
      <c r="G21" s="28" t="s">
        <v>96</v>
      </c>
      <c r="H21" s="32" t="s">
        <v>97</v>
      </c>
      <c r="I21" s="43"/>
      <c r="J21" s="44"/>
    </row>
    <row r="22" spans="2:10" ht="18" customHeight="1">
      <c r="B22" s="33">
        <v>11</v>
      </c>
      <c r="C22" s="35" t="s">
        <v>131</v>
      </c>
      <c r="D22" s="45"/>
      <c r="E22" s="46">
        <v>0</v>
      </c>
      <c r="F22" s="136">
        <f>ROUND(((D16+E16+D17+E17+D18)*E22),2)</f>
        <v>0</v>
      </c>
      <c r="G22" s="36">
        <v>16</v>
      </c>
      <c r="H22" s="38" t="s">
        <v>98</v>
      </c>
      <c r="I22" s="77"/>
      <c r="J22" s="138">
        <v>0</v>
      </c>
    </row>
    <row r="23" spans="2:10" ht="18" customHeight="1">
      <c r="B23" s="36">
        <v>12</v>
      </c>
      <c r="C23" s="38" t="s">
        <v>132</v>
      </c>
      <c r="D23" s="47"/>
      <c r="E23" s="48">
        <v>0</v>
      </c>
      <c r="F23" s="138">
        <f>ROUND(((D16+E16+D17+E17+D18)*E23),2)</f>
        <v>0</v>
      </c>
      <c r="G23" s="36">
        <v>17</v>
      </c>
      <c r="H23" s="38" t="s">
        <v>134</v>
      </c>
      <c r="I23" s="77"/>
      <c r="J23" s="138">
        <v>0</v>
      </c>
    </row>
    <row r="24" spans="2:10" ht="18" customHeight="1">
      <c r="B24" s="36">
        <v>13</v>
      </c>
      <c r="C24" s="38" t="s">
        <v>133</v>
      </c>
      <c r="D24" s="47"/>
      <c r="E24" s="48">
        <v>0</v>
      </c>
      <c r="F24" s="138">
        <f>ROUND(((D16+E16+D17+E17+D18)*E24),2)</f>
        <v>0</v>
      </c>
      <c r="G24" s="36">
        <v>18</v>
      </c>
      <c r="H24" s="38" t="s">
        <v>135</v>
      </c>
      <c r="I24" s="77"/>
      <c r="J24" s="138">
        <v>0</v>
      </c>
    </row>
    <row r="25" spans="2:10" ht="18" customHeight="1">
      <c r="B25" s="36">
        <v>14</v>
      </c>
      <c r="C25" s="38" t="s">
        <v>2</v>
      </c>
      <c r="D25" s="47"/>
      <c r="E25" s="48">
        <v>0</v>
      </c>
      <c r="F25" s="138">
        <f>ROUND(((D16+E16+D17+E17+D18+E18)*E25),2)</f>
        <v>0</v>
      </c>
      <c r="G25" s="36">
        <v>19</v>
      </c>
      <c r="H25" s="38" t="s">
        <v>2</v>
      </c>
      <c r="I25" s="77"/>
      <c r="J25" s="138">
        <v>0</v>
      </c>
    </row>
    <row r="26" spans="2:10" ht="18" customHeight="1">
      <c r="B26" s="39">
        <v>15</v>
      </c>
      <c r="C26" s="49"/>
      <c r="D26" s="50"/>
      <c r="E26" s="50" t="s">
        <v>99</v>
      </c>
      <c r="F26" s="142">
        <f>SUM(F22:F25)</f>
        <v>0</v>
      </c>
      <c r="G26" s="39">
        <v>20</v>
      </c>
      <c r="H26" s="49"/>
      <c r="I26" s="50" t="s">
        <v>100</v>
      </c>
      <c r="J26" s="142">
        <f>SUM(J22:J25)</f>
        <v>0</v>
      </c>
    </row>
    <row r="27" spans="2:10" ht="18" customHeight="1">
      <c r="B27" s="51"/>
      <c r="C27" s="52" t="s">
        <v>101</v>
      </c>
      <c r="D27" s="53"/>
      <c r="E27" s="54" t="s">
        <v>102</v>
      </c>
      <c r="F27" s="55"/>
      <c r="G27" s="28" t="s">
        <v>103</v>
      </c>
      <c r="H27" s="32" t="s">
        <v>104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105</v>
      </c>
      <c r="J28" s="136">
        <f>ROUND(F20,2)+J20+F26+J26</f>
        <v>0</v>
      </c>
    </row>
    <row r="29" spans="2:10" ht="18" customHeight="1">
      <c r="B29" s="56"/>
      <c r="C29" s="58" t="s">
        <v>106</v>
      </c>
      <c r="D29" s="58"/>
      <c r="E29" s="60"/>
      <c r="F29" s="55"/>
      <c r="G29" s="36">
        <v>22</v>
      </c>
      <c r="H29" s="38" t="s">
        <v>136</v>
      </c>
      <c r="I29" s="143">
        <f>J28-I30</f>
        <v>0</v>
      </c>
      <c r="J29" s="138">
        <f>ROUND((I29*20)/100,2)</f>
        <v>0</v>
      </c>
    </row>
    <row r="30" spans="2:10" ht="18" customHeight="1">
      <c r="B30" s="7"/>
      <c r="C30" s="8" t="s">
        <v>107</v>
      </c>
      <c r="D30" s="8"/>
      <c r="E30" s="60"/>
      <c r="F30" s="55"/>
      <c r="G30" s="36">
        <v>23</v>
      </c>
      <c r="H30" s="38" t="s">
        <v>137</v>
      </c>
      <c r="I30" s="143">
        <f>SUMIF(Prehlad!O11:O9999,0,Prehlad!J11:J9999)</f>
        <v>0</v>
      </c>
      <c r="J30" s="138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108</v>
      </c>
      <c r="J31" s="142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109</v>
      </c>
      <c r="H32" s="63" t="s">
        <v>138</v>
      </c>
      <c r="I32" s="79"/>
      <c r="J32" s="80">
        <v>0</v>
      </c>
    </row>
    <row r="33" spans="2:10" ht="18" customHeight="1">
      <c r="B33" s="64"/>
      <c r="C33" s="65"/>
      <c r="D33" s="52" t="s">
        <v>110</v>
      </c>
      <c r="E33" s="65"/>
      <c r="F33" s="65"/>
      <c r="G33" s="65"/>
      <c r="H33" s="65" t="s">
        <v>111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106</v>
      </c>
      <c r="D35" s="58"/>
      <c r="E35" s="58"/>
      <c r="F35" s="57"/>
      <c r="G35" s="58" t="s">
        <v>106</v>
      </c>
      <c r="H35" s="58"/>
      <c r="I35" s="58"/>
      <c r="J35" s="82"/>
    </row>
    <row r="36" spans="2:10" ht="18" customHeight="1">
      <c r="B36" s="7"/>
      <c r="C36" s="8" t="s">
        <v>107</v>
      </c>
      <c r="D36" s="8"/>
      <c r="E36" s="8"/>
      <c r="F36" s="9"/>
      <c r="G36" s="8" t="s">
        <v>107</v>
      </c>
      <c r="H36" s="8"/>
      <c r="I36" s="8"/>
      <c r="J36" s="67"/>
    </row>
    <row r="37" spans="2:10" ht="18" customHeight="1">
      <c r="B37" s="56"/>
      <c r="C37" s="58" t="s">
        <v>102</v>
      </c>
      <c r="D37" s="58"/>
      <c r="E37" s="58"/>
      <c r="F37" s="57"/>
      <c r="G37" s="58" t="s">
        <v>102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/>
  <drawing r:id="rId1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Zlata Mackova</cp:lastModifiedBy>
  <cp:revision>0</cp:revision>
  <cp:lastPrinted>2016-04-18T11:45:00Z</cp:lastPrinted>
  <dcterms:created xsi:type="dcterms:W3CDTF">1999-04-06T07:39:00Z</dcterms:created>
  <dcterms:modified xsi:type="dcterms:W3CDTF">2022-03-24T09:05:58Z</dcterms:modified>
</cp:coreProperties>
</file>