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H15" i="3"/>
  <c r="J15" i="3"/>
  <c r="L15" i="3"/>
  <c r="H16" i="3"/>
  <c r="J16" i="3"/>
  <c r="H17" i="3"/>
  <c r="J17" i="3"/>
  <c r="H18" i="3"/>
  <c r="J18" i="3"/>
  <c r="H19" i="3"/>
  <c r="J19" i="3"/>
  <c r="H20" i="3"/>
  <c r="J20" i="3"/>
  <c r="H21" i="3"/>
  <c r="J21" i="3"/>
  <c r="H22" i="3"/>
  <c r="J22" i="3"/>
  <c r="H23" i="3"/>
  <c r="J23" i="3"/>
  <c r="E24" i="3"/>
  <c r="H24" i="3"/>
  <c r="I24" i="3"/>
  <c r="J24" i="3"/>
  <c r="L24" i="3"/>
  <c r="N24" i="3"/>
  <c r="W24" i="3"/>
  <c r="H27" i="3"/>
  <c r="J27" i="3"/>
  <c r="L27" i="3"/>
  <c r="I28" i="3"/>
  <c r="J28" i="3"/>
  <c r="L28" i="3"/>
  <c r="E29" i="3"/>
  <c r="H29" i="3"/>
  <c r="I29" i="3"/>
  <c r="J29" i="3"/>
  <c r="L29" i="3"/>
  <c r="N29" i="3"/>
  <c r="W29" i="3"/>
  <c r="H32" i="3"/>
  <c r="J32" i="3"/>
  <c r="H33" i="3"/>
  <c r="J33" i="3"/>
  <c r="H34" i="3"/>
  <c r="J34" i="3"/>
  <c r="E35" i="3"/>
  <c r="H35" i="3"/>
  <c r="I35" i="3"/>
  <c r="J35" i="3"/>
  <c r="L35" i="3"/>
  <c r="N35" i="3"/>
  <c r="W35" i="3"/>
  <c r="E37" i="3"/>
  <c r="H37" i="3"/>
  <c r="I37" i="3"/>
  <c r="J37" i="3"/>
  <c r="L37" i="3"/>
  <c r="N37" i="3"/>
  <c r="W37" i="3"/>
  <c r="H41" i="3"/>
  <c r="J41" i="3"/>
  <c r="I42" i="3"/>
  <c r="J42" i="3"/>
  <c r="L42" i="3"/>
  <c r="H43" i="3"/>
  <c r="J43" i="3"/>
  <c r="H44" i="3"/>
  <c r="J44" i="3"/>
  <c r="I45" i="3"/>
  <c r="J45" i="3"/>
  <c r="L45" i="3"/>
  <c r="H46" i="3"/>
  <c r="J46" i="3"/>
  <c r="I47" i="3"/>
  <c r="J47" i="3"/>
  <c r="L47" i="3"/>
  <c r="H48" i="3"/>
  <c r="J48" i="3"/>
  <c r="I49" i="3"/>
  <c r="J49" i="3"/>
  <c r="I50" i="3"/>
  <c r="J50" i="3"/>
  <c r="H51" i="3"/>
  <c r="J51" i="3"/>
  <c r="H52" i="3"/>
  <c r="J52" i="3"/>
  <c r="E53" i="3"/>
  <c r="H53" i="3"/>
  <c r="I53" i="3"/>
  <c r="J53" i="3"/>
  <c r="L53" i="3"/>
  <c r="N53" i="3"/>
  <c r="W53" i="3"/>
  <c r="H56" i="3"/>
  <c r="J56" i="3"/>
  <c r="L56" i="3"/>
  <c r="H57" i="3"/>
  <c r="J57" i="3"/>
  <c r="L57" i="3"/>
  <c r="E58" i="3"/>
  <c r="H58" i="3"/>
  <c r="I58" i="3"/>
  <c r="J58" i="3"/>
  <c r="L58" i="3"/>
  <c r="N58" i="3"/>
  <c r="W58" i="3"/>
  <c r="E60" i="3"/>
  <c r="H60" i="3"/>
  <c r="I60" i="3"/>
  <c r="J60" i="3"/>
  <c r="L60" i="3"/>
  <c r="N60" i="3"/>
  <c r="W60" i="3"/>
  <c r="E62" i="3"/>
  <c r="H62" i="3"/>
  <c r="I62" i="3"/>
  <c r="J62" i="3"/>
  <c r="L62" i="3"/>
  <c r="N62" i="3"/>
  <c r="W62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5" i="2"/>
  <c r="C15" i="2"/>
  <c r="D15" i="2"/>
  <c r="E15" i="2"/>
  <c r="F15" i="2"/>
  <c r="G15" i="2"/>
  <c r="B17" i="2"/>
  <c r="C17" i="2"/>
  <c r="D17" i="2"/>
  <c r="E17" i="2"/>
  <c r="F17" i="2"/>
  <c r="G17" i="2"/>
  <c r="B18" i="2"/>
  <c r="C18" i="2"/>
  <c r="D18" i="2"/>
  <c r="E18" i="2"/>
  <c r="F18" i="2"/>
  <c r="G18" i="2"/>
  <c r="B19" i="2"/>
  <c r="C19" i="2"/>
  <c r="D19" i="2"/>
  <c r="E19" i="2"/>
  <c r="F19" i="2"/>
  <c r="G19" i="2"/>
  <c r="B22" i="2"/>
  <c r="C22" i="2"/>
  <c r="D22" i="2"/>
  <c r="E22" i="2"/>
  <c r="F22" i="2"/>
  <c r="G22" i="2"/>
</calcChain>
</file>

<file path=xl/sharedStrings.xml><?xml version="1.0" encoding="utf-8"?>
<sst xmlns="http://schemas.openxmlformats.org/spreadsheetml/2006/main" count="439" uniqueCount="226">
  <si>
    <t xml:space="preserve"> Mesto Rožňava</t>
  </si>
  <si>
    <t>V module</t>
  </si>
  <si>
    <t>Hlavička1</t>
  </si>
  <si>
    <t>Mena</t>
  </si>
  <si>
    <t>Hlavička2</t>
  </si>
  <si>
    <t>Obdobie</t>
  </si>
  <si>
    <t>Stavba :Oplotenie školského ihriska a základnej školy - ZŠ Juraja Hronca Rožňava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</si>
  <si>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</si>
  <si>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</si>
  <si>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</si>
  <si>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</si>
  <si>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</si>
  <si>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</si>
  <si>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</si>
  <si>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</si>
  <si>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</si>
  <si>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</si>
  <si>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</si>
  <si>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</si>
  <si>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</si>
  <si>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</si>
  <si>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15.05.2020</t>
  </si>
  <si>
    <t>VF</t>
  </si>
  <si>
    <t>Odberateľ:</t>
  </si>
  <si>
    <t>Mesto Rožňava, Šafárikova 29, 048 01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</si>
  <si>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</si>
  <si>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</si>
  <si>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</si>
  <si>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</si>
  <si>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</si>
  <si>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</si>
  <si>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</si>
  <si>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</si>
  <si>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</si>
  <si>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</si>
  <si>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</si>
  <si>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</si>
  <si>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</si>
  <si>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</si>
  <si>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</si>
  <si>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</si>
  <si>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</si>
  <si>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</si>
  <si>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</si>
  <si>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</si>
  <si>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</si>
  <si>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</si>
  <si>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</si>
  <si>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</si>
  <si>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</si>
  <si>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</si>
  <si>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</si>
  <si>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</si>
  <si>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</si>
  <si>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</si>
  <si>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</si>
  <si>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</si>
  <si>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</si>
  <si>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</si>
  <si>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</si>
  <si>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</si>
  <si>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</si>
  <si>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</si>
  <si>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</si>
  <si>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</si>
  <si>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</si>
  <si>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</si>
  <si>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</si>
  <si>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</si>
  <si>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</si>
  <si>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</si>
  <si>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</si>
  <si>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Rožňava, Šafárikova 29, 048 01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</si>
  <si>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</si>
  <si>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</si>
  <si>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</si>
  <si>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</si>
  <si>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</si>
  <si>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15.05.2020</t>
  </si>
  <si>
    <t>Rekapitulácia splátky v</t>
  </si>
  <si>
    <t>Rekapitulácia výrobnej kalkulácie v</t>
  </si>
  <si>
    <t>Mesto Rožňava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</si>
  <si>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</si>
  <si>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</si>
  <si>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</si>
  <si>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</si>
  <si>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</si>
  <si>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</si>
  <si>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</si>
  <si>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</si>
  <si>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3 - ZVISLÉ A KOMPLETNÉ KONŠTRUKCIE</t>
  </si>
  <si>
    <t>9 - OSTATNÉ KONŠTRUKCIE A PRÁCE</t>
  </si>
  <si>
    <t xml:space="preserve">PRÁCE A DODÁVKY HSV  spolu: </t>
  </si>
  <si>
    <t>767 - Konštrukcie doplnk. kovové stavebné</t>
  </si>
  <si>
    <t>783 - Nátery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</si>
  <si>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</si>
  <si>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</si>
  <si>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</si>
  <si>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</si>
  <si>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</si>
  <si>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</si>
  <si>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</si>
  <si>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</si>
  <si>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</si>
  <si>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</si>
  <si>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</si>
  <si>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</si>
  <si>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</si>
  <si>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</si>
  <si>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</si>
  <si>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</si>
  <si>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</si>
  <si>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</si>
  <si>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</si>
  <si>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</si>
  <si>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</si>
  <si>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</si>
  <si>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</si>
  <si>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</si>
  <si>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</si>
  <si>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</si>
  <si>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</si>
  <si>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</si>
  <si>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</si>
  <si>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</si>
  <si>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</si>
  <si>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</si>
  <si>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</si>
  <si>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</si>
  <si>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</si>
  <si>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</si>
  <si>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</si>
  <si>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PRÁCE A DODÁVKY HSV</t>
  </si>
  <si>
    <t>001</t>
  </si>
  <si>
    <t xml:space="preserve">11120-1101   </t>
  </si>
  <si>
    <t>Odstránenie krovín a stromov s koreňmi do 1000 m2 s odvozom do 20 km</t>
  </si>
  <si>
    <t>m2</t>
  </si>
  <si>
    <t xml:space="preserve">                    </t>
  </si>
  <si>
    <t>45.11.12</t>
  </si>
  <si>
    <t>272</t>
  </si>
  <si>
    <t xml:space="preserve">11120-1401   </t>
  </si>
  <si>
    <t>Spálenie krovín a stromov priemeru do 100 mm pre akúkoľvek plochu</t>
  </si>
  <si>
    <t xml:space="preserve">12220-1101   </t>
  </si>
  <si>
    <t>Odkopávky a prekopávky nezapaž. v horn. tr. 3 do 100 m3</t>
  </si>
  <si>
    <t>m3</t>
  </si>
  <si>
    <t>45.11.21</t>
  </si>
  <si>
    <t xml:space="preserve">12220-1109   </t>
  </si>
  <si>
    <t>Príplatok za lepivosť horniny tr.3</t>
  </si>
  <si>
    <t xml:space="preserve">13121-1101   </t>
  </si>
  <si>
    <t>Hĺbenie jám v hornine 3 ručne</t>
  </si>
  <si>
    <t xml:space="preserve">13121-1119   </t>
  </si>
  <si>
    <t>Príplatok za lepivosť pri hĺbení ručným náradím v hornine tr. 3</t>
  </si>
  <si>
    <t xml:space="preserve">16220-1101   </t>
  </si>
  <si>
    <t>Vodorovné premiestnenie výkopu do 20 m horn. tr. 1-4</t>
  </si>
  <si>
    <t>45.11.24</t>
  </si>
  <si>
    <t xml:space="preserve">16260-1102   </t>
  </si>
  <si>
    <t>Vodorovné premiestnenie výkopu do 5000 m horn. tr. 1-4</t>
  </si>
  <si>
    <t xml:space="preserve">16710-1101   </t>
  </si>
  <si>
    <t>Nakladanie výkopku do 100 m3 v horn. tr. 1-4</t>
  </si>
  <si>
    <t xml:space="preserve">17410-1101   </t>
  </si>
  <si>
    <t>Zásyp zhutnený jám, rýh, šachiet alebo okolo objektu</t>
  </si>
  <si>
    <t xml:space="preserve">1 - ZEMNE PRÁCE  spolu: </t>
  </si>
  <si>
    <t>015</t>
  </si>
  <si>
    <t xml:space="preserve">33817-1111   </t>
  </si>
  <si>
    <t>Osadzovanie stĺpikov plotových oceľových do 2,5 m so zaliatím MC</t>
  </si>
  <si>
    <t>kus</t>
  </si>
  <si>
    <t>45.34.10</t>
  </si>
  <si>
    <t>MAT</t>
  </si>
  <si>
    <t xml:space="preserve">313 2A04554  </t>
  </si>
  <si>
    <t>Stĺpik oceľový , výška 2,5m</t>
  </si>
  <si>
    <t>28.75.27</t>
  </si>
  <si>
    <t xml:space="preserve">PR100005            </t>
  </si>
  <si>
    <t xml:space="preserve">3 - ZVISLÉ A KOMPLETNÉ KONŠTRUKCIE  spolu: </t>
  </si>
  <si>
    <t xml:space="preserve">99815-1111   </t>
  </si>
  <si>
    <t>Presun hmôt pre oplotenie, obj. zvláštne pre chov živoč., rôzne murov. v. do 10 m</t>
  </si>
  <si>
    <t>t</t>
  </si>
  <si>
    <t>45.21.64</t>
  </si>
  <si>
    <t xml:space="preserve">99815-1112   </t>
  </si>
  <si>
    <t>Príplatok za zväčšený presun do 1000 m</t>
  </si>
  <si>
    <t>000</t>
  </si>
  <si>
    <t xml:space="preserve">99999-0006   </t>
  </si>
  <si>
    <t>Orezanie stromov s likvidáciou</t>
  </si>
  <si>
    <t>hod</t>
  </si>
  <si>
    <t>45.45.13</t>
  </si>
  <si>
    <t xml:space="preserve">9 - OSTATNÉ KONŠTRUKCIE A PRÁCE  spolu: </t>
  </si>
  <si>
    <t>PRÁCE A DODÁVKY PSV</t>
  </si>
  <si>
    <t>767</t>
  </si>
  <si>
    <t xml:space="preserve">76791-1130   </t>
  </si>
  <si>
    <t>Montáž oplotenia, pletivom, výšky do 2,0 m</t>
  </si>
  <si>
    <t>m</t>
  </si>
  <si>
    <t>I</t>
  </si>
  <si>
    <t xml:space="preserve">313 2A1346   </t>
  </si>
  <si>
    <t>Oplotenie z poplastovaného pletiva v. 2,0m - zelené, vrámci všetkého spojovacieho materiálu</t>
  </si>
  <si>
    <t>28.73.13</t>
  </si>
  <si>
    <t xml:space="preserve">GT650007            </t>
  </si>
  <si>
    <t xml:space="preserve">76791-2150   </t>
  </si>
  <si>
    <t>Montáž napínacieho drôtu</t>
  </si>
  <si>
    <t xml:space="preserve">76791-4130   </t>
  </si>
  <si>
    <t>Montáž oplotenia rámového, výšky do 2,5 m</t>
  </si>
  <si>
    <t xml:space="preserve">593 332034   </t>
  </si>
  <si>
    <t>Plot panelový, 2030x2040 m, poplastovaný na Pz oceli, pre panelový plotový systém</t>
  </si>
  <si>
    <t>26.61.12</t>
  </si>
  <si>
    <t xml:space="preserve">76792-01088  </t>
  </si>
  <si>
    <t>Osadenie vzpery oceľovej plotovej na oceľovú platňu</t>
  </si>
  <si>
    <t xml:space="preserve">313 2A0524   </t>
  </si>
  <si>
    <t>Vzpera d 38 mm, poplastovaná</t>
  </si>
  <si>
    <t xml:space="preserve">PR000025            </t>
  </si>
  <si>
    <t xml:space="preserve">76792-0230   </t>
  </si>
  <si>
    <t>Montáž vrát a vrátok v oplotení na stĺipky oceľové  do 6 m2</t>
  </si>
  <si>
    <t xml:space="preserve">313 2A4320   </t>
  </si>
  <si>
    <t>Brána oceľová dvojkrídlová, 5000/2000 mm, vrátane kotvenia, spojovacieho materiálu</t>
  </si>
  <si>
    <t xml:space="preserve">313 2A4322   </t>
  </si>
  <si>
    <t>Brána oceľová dvojkrídlová 2800/2000 mm, vrátane kotvenia, spojovacieho materiálu</t>
  </si>
  <si>
    <t xml:space="preserve">99876-7201   </t>
  </si>
  <si>
    <t>Presun hmôt pre kovové stav. doplnk. konštr. v objektoch výšky do 6 m</t>
  </si>
  <si>
    <t>45.42.12</t>
  </si>
  <si>
    <t xml:space="preserve">99876-7292   </t>
  </si>
  <si>
    <t>Prípl. za zväčšený presun hmôt do 100 m pre kov. stav. konštr.</t>
  </si>
  <si>
    <t xml:space="preserve">767 - Konštrukcie doplnk. kovové stavebné  spolu: </t>
  </si>
  <si>
    <t>783</t>
  </si>
  <si>
    <t xml:space="preserve">78322-2100   </t>
  </si>
  <si>
    <t>Nátery kov. stav. doplnk. konštr. syntet. dvojnásobné</t>
  </si>
  <si>
    <t>45.44.21</t>
  </si>
  <si>
    <t xml:space="preserve">78322-6100   </t>
  </si>
  <si>
    <t>Nátery kov. stav. doplnk. konštr. syntet. základné</t>
  </si>
  <si>
    <t xml:space="preserve">783 - Nátery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</si>
</sst>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82" formatCode="#,##0.000"/>
    <numFmt numFmtId="183" formatCode="#,##0.00000"/>
    <numFmt numFmtId="184" formatCode="#,##0&quot; &quot;"/>
    <numFmt numFmtId="189" formatCode="#,##0&quot; Sk&quot;;[Red]&quot;-&quot;#,##0&quot; Sk&quot;"/>
    <numFmt numFmtId="197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70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2" fontId="1" fillId="0" borderId="0" xfId="0" applyNumberFormat="1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84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2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7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3" fontId="3" fillId="0" borderId="0" xfId="0" applyNumberFormat="1" applyFont="1" applyAlignment="1" applyProtection="1">
      <alignment vertical="top"/>
    </xf>
    <xf numFmtId="182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3" fillId="0" borderId="0" xfId="0" applyNumberFormat="1" applyFont="1" applyAlignment="1" applyProtection="1">
      <alignment horizontal="left"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5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F4" sqref="F4"/>
    </sheetView>
  </sheetViews>
  <sheetFormatPr defaultRowHeight="12.75"/>
  <cols>
    <col min="1" max="1" width="0.7109375" style="69" customWidth="1"/>
    <col min="2" max="2" width="3.7109375" style="69" customWidth="1"/>
    <col min="3" max="3" width="6.85546875" style="69" customWidth="1"/>
    <col min="4" max="6" width="14" style="69" customWidth="1"/>
    <col min="7" max="7" width="3.85546875" style="69" customWidth="1"/>
    <col min="8" max="8" width="17.7109375" style="69" customWidth="1"/>
    <col min="9" max="9" width="8.7109375" style="69" customWidth="1"/>
    <col min="10" max="10" width="14" style="69" customWidth="1"/>
    <col min="11" max="11" width="2.28515625" style="69" customWidth="1"/>
    <col min="12" max="12" width="6.85546875" style="69" customWidth="1"/>
    <col min="13" max="23" width="9.140625" style="69"/>
    <col min="24" max="25" width="5.7109375" style="69" customWidth="1"/>
    <col min="26" max="26" width="6.5703125" style="69" customWidth="1"/>
    <col min="27" max="27" width="21.42578125" style="69" customWidth="1"/>
    <col min="28" max="28" width="4.28515625" style="69" customWidth="1"/>
    <col min="29" max="29" width="8.28515625" style="69" customWidth="1"/>
    <col min="30" max="30" width="8.7109375" style="69" customWidth="1"/>
    <col min="31" max="16384" width="9.140625" style="69"/>
  </cols>
  <sheetData>
    <row r="1" spans="2:30" ht="28.5" customHeight="1" thickBot="1">
      <c r="B1" s="70" t="s">
        <v>0</v>
      </c>
      <c r="C1" s="70"/>
      <c r="D1" s="70"/>
      <c r="F1" s="89" t="str">
        <f>CONCATENATE(AA2," ",AB2," ",AC2," ",AD2)</f>
        <v xml:space="preserve">Krycí list rozpočtu v EUR  </v>
      </c>
      <c r="G1" s="70"/>
      <c r="H1" s="70"/>
      <c r="I1" s="70"/>
      <c r="J1" s="70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/>
      <c r="H2" s="11"/>
      <c r="I2" s="11"/>
      <c r="J2" s="13"/>
      <c r="Z2" s="107" t="s">
        <v>7</v>
      </c>
      <c r="AA2" s="108" t="s">
        <v>8</v>
      </c>
      <c r="AB2" s="108" t="s">
        <v>9</v>
      </c>
      <c r="AC2" s="108"/>
      <c r="AD2" s="109"/>
    </row>
    <row r="3" spans="2:30" ht="18" customHeight="1">
      <c r="B3" s="14"/>
      <c r="C3" s="15"/>
      <c r="D3" s="15"/>
      <c r="E3" s="15"/>
      <c r="F3" s="15"/>
      <c r="G3" s="16" t="s">
        <v>10</v>
      </c>
      <c r="H3" s="15"/>
      <c r="I3" s="15"/>
      <c r="J3" s="17"/>
      <c r="Z3" s="107" t="s">
        <v>11</v>
      </c>
      <c r="AA3" s="108" t="s">
        <v>12</v>
      </c>
      <c r="AB3" s="108" t="s">
        <v>9</v>
      </c>
      <c r="AC3" s="108" t="s">
        <v>13</v>
      </c>
      <c r="AD3" s="109" t="s">
        <v>14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7" t="s">
        <v>15</v>
      </c>
      <c r="AA4" s="108" t="s">
        <v>16</v>
      </c>
      <c r="AB4" s="108" t="s">
        <v>9</v>
      </c>
      <c r="AC4" s="108"/>
      <c r="AD4" s="109"/>
    </row>
    <row r="5" spans="2:30" ht="18" customHeight="1" thickBot="1">
      <c r="B5" s="22"/>
      <c r="C5" s="24" t="s">
        <v>17</v>
      </c>
      <c r="D5" s="24"/>
      <c r="E5" s="24" t="s">
        <v>18</v>
      </c>
      <c r="F5" s="23"/>
      <c r="G5" s="23" t="s">
        <v>19</v>
      </c>
      <c r="H5" s="24"/>
      <c r="I5" s="23" t="s">
        <v>20</v>
      </c>
      <c r="J5" s="25" t="s">
        <v>21</v>
      </c>
      <c r="Z5" s="107" t="s">
        <v>22</v>
      </c>
      <c r="AA5" s="108" t="s">
        <v>12</v>
      </c>
      <c r="AB5" s="108" t="s">
        <v>9</v>
      </c>
      <c r="AC5" s="108" t="s">
        <v>13</v>
      </c>
      <c r="AD5" s="109" t="s">
        <v>14</v>
      </c>
    </row>
    <row r="6" spans="2:30" ht="18" customHeight="1" thickTop="1">
      <c r="B6" s="10"/>
      <c r="C6" s="11" t="s">
        <v>23</v>
      </c>
      <c r="D6" s="11" t="s">
        <v>24</v>
      </c>
      <c r="E6" s="11"/>
      <c r="F6" s="11"/>
      <c r="G6" s="11" t="s">
        <v>25</v>
      </c>
      <c r="H6" s="11">
        <v>328758</v>
      </c>
      <c r="I6" s="11"/>
      <c r="J6" s="13"/>
    </row>
    <row r="7" spans="2:30" ht="18" customHeight="1">
      <c r="B7" s="26"/>
      <c r="C7" s="27"/>
      <c r="D7" s="28"/>
      <c r="E7" s="28"/>
      <c r="F7" s="28"/>
      <c r="G7" s="28" t="s">
        <v>26</v>
      </c>
      <c r="H7" s="28"/>
      <c r="I7" s="28"/>
      <c r="J7" s="29"/>
    </row>
    <row r="8" spans="2:30" ht="18" customHeight="1">
      <c r="B8" s="14"/>
      <c r="C8" s="15" t="s">
        <v>27</v>
      </c>
      <c r="D8" s="15"/>
      <c r="E8" s="15"/>
      <c r="F8" s="15"/>
      <c r="G8" s="15" t="s">
        <v>25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8" t="s">
        <v>26</v>
      </c>
      <c r="H9" s="19"/>
      <c r="I9" s="19"/>
      <c r="J9" s="21"/>
    </row>
    <row r="10" spans="2:30" ht="18" customHeight="1">
      <c r="B10" s="14"/>
      <c r="C10" s="15" t="s">
        <v>28</v>
      </c>
      <c r="D10" s="15"/>
      <c r="E10" s="15"/>
      <c r="F10" s="15"/>
      <c r="G10" s="15" t="s">
        <v>25</v>
      </c>
      <c r="H10" s="15"/>
      <c r="I10" s="15"/>
      <c r="J10" s="17"/>
    </row>
    <row r="11" spans="2:30" ht="18" customHeight="1" thickBot="1">
      <c r="B11" s="30"/>
      <c r="C11" s="31"/>
      <c r="D11" s="31"/>
      <c r="E11" s="31"/>
      <c r="F11" s="31"/>
      <c r="G11" s="31" t="s">
        <v>26</v>
      </c>
      <c r="H11" s="31"/>
      <c r="I11" s="31"/>
      <c r="J11" s="32"/>
    </row>
    <row r="12" spans="2:30" ht="18" customHeight="1" thickTop="1">
      <c r="B12" s="81"/>
      <c r="C12" s="11"/>
      <c r="D12" s="11"/>
      <c r="E12" s="11"/>
      <c r="F12" s="92">
        <f>IF(B12&lt;&gt;0,ROUND($J$31/B12,0),0)</f>
        <v>0</v>
      </c>
      <c r="G12" s="12"/>
      <c r="H12" s="11"/>
      <c r="I12" s="11"/>
      <c r="J12" s="95">
        <f>IF(G12&lt;&gt;0,ROUND($J$31/G12,0),0)</f>
        <v>0</v>
      </c>
    </row>
    <row r="13" spans="2:30" ht="18" customHeight="1">
      <c r="B13" s="82"/>
      <c r="C13" s="28"/>
      <c r="D13" s="28"/>
      <c r="E13" s="28"/>
      <c r="F13" s="93">
        <f>IF(B13&lt;&gt;0,ROUND($J$31/B13,0),0)</f>
        <v>0</v>
      </c>
      <c r="G13" s="27"/>
      <c r="H13" s="28"/>
      <c r="I13" s="28"/>
      <c r="J13" s="96">
        <f>IF(G13&lt;&gt;0,ROUND($J$31/G13,0),0)</f>
        <v>0</v>
      </c>
    </row>
    <row r="14" spans="2:30" ht="18" customHeight="1" thickBot="1">
      <c r="B14" s="83"/>
      <c r="C14" s="31"/>
      <c r="D14" s="31"/>
      <c r="E14" s="31"/>
      <c r="F14" s="94">
        <f>IF(B14&lt;&gt;0,ROUND($J$31/B14,0),0)</f>
        <v>0</v>
      </c>
      <c r="G14" s="84"/>
      <c r="H14" s="31"/>
      <c r="I14" s="31"/>
      <c r="J14" s="97">
        <f>IF(G14&lt;&gt;0,ROUND($J$31/G14,0),0)</f>
        <v>0</v>
      </c>
    </row>
    <row r="15" spans="2:30" ht="18" customHeight="1" thickTop="1">
      <c r="B15" s="72" t="s">
        <v>29</v>
      </c>
      <c r="C15" s="34" t="s">
        <v>30</v>
      </c>
      <c r="D15" s="35" t="s">
        <v>31</v>
      </c>
      <c r="E15" s="35" t="s">
        <v>32</v>
      </c>
      <c r="F15" s="36" t="s">
        <v>33</v>
      </c>
      <c r="G15" s="72" t="s">
        <v>34</v>
      </c>
      <c r="H15" s="37" t="s">
        <v>35</v>
      </c>
      <c r="I15" s="38"/>
      <c r="J15" s="39"/>
    </row>
    <row r="16" spans="2:30" ht="18" customHeight="1">
      <c r="B16" s="40">
        <v>1</v>
      </c>
      <c r="C16" s="41" t="s">
        <v>36</v>
      </c>
      <c r="D16" s="122">
        <f>Prehlad!H37</f>
        <v>0</v>
      </c>
      <c r="E16" s="122">
        <f>Prehlad!I37</f>
        <v>0</v>
      </c>
      <c r="F16" s="123">
        <f>D16+E16</f>
        <v>0</v>
      </c>
      <c r="G16" s="40">
        <v>6</v>
      </c>
      <c r="H16" s="42" t="s">
        <v>37</v>
      </c>
      <c r="I16" s="77"/>
      <c r="J16" s="123">
        <v>0</v>
      </c>
    </row>
    <row r="17" spans="2:10" ht="18" customHeight="1">
      <c r="B17" s="43">
        <v>2</v>
      </c>
      <c r="C17" s="44" t="s">
        <v>38</v>
      </c>
      <c r="D17" s="124">
        <f>Prehlad!H60</f>
        <v>0</v>
      </c>
      <c r="E17" s="124">
        <f>Prehlad!I60</f>
        <v>0</v>
      </c>
      <c r="F17" s="123">
        <f>D17+E17</f>
        <v>0</v>
      </c>
      <c r="G17" s="43">
        <v>7</v>
      </c>
      <c r="H17" s="45" t="s">
        <v>39</v>
      </c>
      <c r="I17" s="15"/>
      <c r="J17" s="125">
        <v>0</v>
      </c>
    </row>
    <row r="18" spans="2:10" ht="18" customHeight="1">
      <c r="B18" s="43">
        <v>3</v>
      </c>
      <c r="C18" s="44" t="s">
        <v>40</v>
      </c>
      <c r="D18" s="124"/>
      <c r="E18" s="124"/>
      <c r="F18" s="123">
        <f>D18+E18</f>
        <v>0</v>
      </c>
      <c r="G18" s="43">
        <v>8</v>
      </c>
      <c r="H18" s="45" t="s">
        <v>41</v>
      </c>
      <c r="I18" s="15"/>
      <c r="J18" s="125">
        <v>0</v>
      </c>
    </row>
    <row r="19" spans="2:10" ht="18" customHeight="1" thickBot="1">
      <c r="B19" s="43">
        <v>4</v>
      </c>
      <c r="C19" s="44" t="s">
        <v>42</v>
      </c>
      <c r="D19" s="124"/>
      <c r="E19" s="124"/>
      <c r="F19" s="126">
        <f>D19+E19</f>
        <v>0</v>
      </c>
      <c r="G19" s="43">
        <v>9</v>
      </c>
      <c r="H19" s="45" t="s">
        <v>43</v>
      </c>
      <c r="I19" s="15"/>
      <c r="J19" s="125">
        <v>0</v>
      </c>
    </row>
    <row r="20" spans="2:10" ht="18" customHeight="1" thickBot="1">
      <c r="B20" s="46">
        <v>5</v>
      </c>
      <c r="C20" s="47" t="s">
        <v>44</v>
      </c>
      <c r="D20" s="127">
        <f>SUM(D16:D19)</f>
        <v>0</v>
      </c>
      <c r="E20" s="128">
        <f>SUM(E16:E19)</f>
        <v>0</v>
      </c>
      <c r="F20" s="129">
        <f>SUM(F16:F19)</f>
        <v>0</v>
      </c>
      <c r="G20" s="48">
        <v>10</v>
      </c>
      <c r="I20" s="76" t="s">
        <v>45</v>
      </c>
      <c r="J20" s="129">
        <f>SUM(J16:J19)</f>
        <v>0</v>
      </c>
    </row>
    <row r="21" spans="2:10" ht="18" customHeight="1" thickTop="1">
      <c r="B21" s="72" t="s">
        <v>46</v>
      </c>
      <c r="C21" s="71"/>
      <c r="D21" s="38" t="s">
        <v>47</v>
      </c>
      <c r="E21" s="38"/>
      <c r="F21" s="39"/>
      <c r="G21" s="72" t="s">
        <v>48</v>
      </c>
      <c r="H21" s="37" t="s">
        <v>49</v>
      </c>
      <c r="I21" s="38"/>
      <c r="J21" s="39"/>
    </row>
    <row r="22" spans="2:10" ht="18" customHeight="1">
      <c r="B22" s="40">
        <v>11</v>
      </c>
      <c r="C22" s="42" t="s">
        <v>50</v>
      </c>
      <c r="D22" s="78" t="s">
        <v>43</v>
      </c>
      <c r="E22" s="80">
        <v>0</v>
      </c>
      <c r="F22" s="123">
        <v>0</v>
      </c>
      <c r="G22" s="43">
        <v>16</v>
      </c>
      <c r="H22" s="45" t="s">
        <v>51</v>
      </c>
      <c r="I22" s="49"/>
      <c r="J22" s="125">
        <v>0</v>
      </c>
    </row>
    <row r="23" spans="2:10" ht="18" customHeight="1">
      <c r="B23" s="43">
        <v>12</v>
      </c>
      <c r="C23" s="45" t="s">
        <v>52</v>
      </c>
      <c r="D23" s="79"/>
      <c r="E23" s="50">
        <v>0</v>
      </c>
      <c r="F23" s="125">
        <v>0</v>
      </c>
      <c r="G23" s="43">
        <v>17</v>
      </c>
      <c r="H23" s="45" t="s">
        <v>53</v>
      </c>
      <c r="I23" s="49"/>
      <c r="J23" s="125">
        <v>0</v>
      </c>
    </row>
    <row r="24" spans="2:10" ht="18" customHeight="1">
      <c r="B24" s="43">
        <v>13</v>
      </c>
      <c r="C24" s="45" t="s">
        <v>54</v>
      </c>
      <c r="D24" s="79"/>
      <c r="E24" s="50">
        <v>0</v>
      </c>
      <c r="F24" s="125">
        <v>0</v>
      </c>
      <c r="G24" s="43">
        <v>18</v>
      </c>
      <c r="H24" s="45" t="s">
        <v>55</v>
      </c>
      <c r="I24" s="49"/>
      <c r="J24" s="125">
        <v>0</v>
      </c>
    </row>
    <row r="25" spans="2:10" ht="18" customHeight="1" thickBot="1">
      <c r="B25" s="43">
        <v>14</v>
      </c>
      <c r="C25" s="45" t="s">
        <v>43</v>
      </c>
      <c r="D25" s="79"/>
      <c r="E25" s="50">
        <v>0</v>
      </c>
      <c r="F25" s="125">
        <v>0</v>
      </c>
      <c r="G25" s="43">
        <v>19</v>
      </c>
      <c r="H25" s="45" t="s">
        <v>43</v>
      </c>
      <c r="I25" s="49"/>
      <c r="J25" s="125">
        <v>0</v>
      </c>
    </row>
    <row r="26" spans="2:10" ht="18" customHeight="1" thickBot="1">
      <c r="B26" s="46">
        <v>15</v>
      </c>
      <c r="C26" s="51"/>
      <c r="D26" s="52"/>
      <c r="E26" s="52" t="s">
        <v>56</v>
      </c>
      <c r="F26" s="129">
        <f>SUM(F22:F25)</f>
        <v>0</v>
      </c>
      <c r="G26" s="46">
        <v>20</v>
      </c>
      <c r="H26" s="51"/>
      <c r="I26" s="52" t="s">
        <v>57</v>
      </c>
      <c r="J26" s="129">
        <f>SUM(J22:J25)</f>
        <v>0</v>
      </c>
    </row>
    <row r="27" spans="2:10" ht="18" customHeight="1" thickTop="1">
      <c r="B27" s="53"/>
      <c r="C27" s="54" t="s">
        <v>58</v>
      </c>
      <c r="D27" s="55"/>
      <c r="E27" s="56" t="s">
        <v>59</v>
      </c>
      <c r="F27" s="57"/>
      <c r="G27" s="72" t="s">
        <v>60</v>
      </c>
      <c r="H27" s="37" t="s">
        <v>61</v>
      </c>
      <c r="I27" s="38"/>
      <c r="J27" s="39"/>
    </row>
    <row r="28" spans="2:10" ht="18" customHeight="1">
      <c r="B28" s="58"/>
      <c r="C28" s="59"/>
      <c r="D28" s="60"/>
      <c r="E28" s="61"/>
      <c r="F28" s="57"/>
      <c r="G28" s="40">
        <v>21</v>
      </c>
      <c r="H28" s="42"/>
      <c r="I28" s="62" t="s">
        <v>62</v>
      </c>
      <c r="J28" s="123">
        <f>ROUND(F20,2)+J20+F26+J26</f>
        <v>0</v>
      </c>
    </row>
    <row r="29" spans="2:10" ht="18" customHeight="1">
      <c r="B29" s="58"/>
      <c r="C29" s="60" t="s">
        <v>63</v>
      </c>
      <c r="D29" s="60"/>
      <c r="E29" s="63"/>
      <c r="F29" s="57"/>
      <c r="G29" s="43">
        <v>22</v>
      </c>
      <c r="H29" s="45" t="s">
        <v>64</v>
      </c>
      <c r="I29" s="130">
        <f>J28-I30</f>
        <v>0</v>
      </c>
      <c r="J29" s="125">
        <f>ROUND((I29*20)/100,2)</f>
        <v>0</v>
      </c>
    </row>
    <row r="30" spans="2:10" ht="18" customHeight="1" thickBot="1">
      <c r="B30" s="14"/>
      <c r="C30" s="15" t="s">
        <v>65</v>
      </c>
      <c r="D30" s="15"/>
      <c r="E30" s="63"/>
      <c r="F30" s="57"/>
      <c r="G30" s="43">
        <v>23</v>
      </c>
      <c r="H30" s="45" t="s">
        <v>66</v>
      </c>
      <c r="I30" s="130">
        <f>SUMIF(Prehlad!O11:O9999,0,Prehlad!J11:J9999)</f>
        <v>0</v>
      </c>
      <c r="J30" s="125">
        <f>ROUND((I30*0)/100,1)</f>
        <v>0</v>
      </c>
    </row>
    <row r="31" spans="2:10" ht="18" customHeight="1" thickBot="1">
      <c r="B31" s="58"/>
      <c r="C31" s="60"/>
      <c r="D31" s="60"/>
      <c r="E31" s="63"/>
      <c r="F31" s="57"/>
      <c r="G31" s="46">
        <v>24</v>
      </c>
      <c r="H31" s="51"/>
      <c r="I31" s="52" t="s">
        <v>67</v>
      </c>
      <c r="J31" s="129">
        <f>SUM(J28:J30)</f>
        <v>0</v>
      </c>
    </row>
    <row r="32" spans="2:10" ht="18" customHeight="1" thickTop="1" thickBot="1">
      <c r="B32" s="53"/>
      <c r="C32" s="60"/>
      <c r="D32" s="57"/>
      <c r="E32" s="64"/>
      <c r="F32" s="57"/>
      <c r="G32" s="73" t="s">
        <v>68</v>
      </c>
      <c r="H32" s="74" t="s">
        <v>69</v>
      </c>
      <c r="I32" s="33"/>
      <c r="J32" s="75">
        <v>0</v>
      </c>
    </row>
    <row r="33" spans="2:10" ht="18" customHeight="1" thickTop="1">
      <c r="B33" s="65"/>
      <c r="C33" s="66"/>
      <c r="D33" s="54" t="s">
        <v>70</v>
      </c>
      <c r="E33" s="66"/>
      <c r="F33" s="66"/>
      <c r="G33" s="66"/>
      <c r="H33" s="66" t="s">
        <v>71</v>
      </c>
      <c r="I33" s="66"/>
      <c r="J33" s="67"/>
    </row>
    <row r="34" spans="2:10" ht="18" customHeight="1">
      <c r="B34" s="58"/>
      <c r="C34" s="59"/>
      <c r="D34" s="60"/>
      <c r="E34" s="60"/>
      <c r="F34" s="59"/>
      <c r="G34" s="60"/>
      <c r="H34" s="60"/>
      <c r="I34" s="60"/>
      <c r="J34" s="68"/>
    </row>
    <row r="35" spans="2:10" ht="18" customHeight="1">
      <c r="B35" s="58"/>
      <c r="C35" s="60" t="s">
        <v>63</v>
      </c>
      <c r="D35" s="60"/>
      <c r="E35" s="60"/>
      <c r="F35" s="59"/>
      <c r="G35" s="60" t="s">
        <v>63</v>
      </c>
      <c r="H35" s="60"/>
      <c r="I35" s="60"/>
      <c r="J35" s="68"/>
    </row>
    <row r="36" spans="2:10" ht="18" customHeight="1">
      <c r="B36" s="14"/>
      <c r="C36" s="15" t="s">
        <v>65</v>
      </c>
      <c r="D36" s="15"/>
      <c r="E36" s="15"/>
      <c r="F36" s="16"/>
      <c r="G36" s="15" t="s">
        <v>65</v>
      </c>
      <c r="H36" s="15"/>
      <c r="I36" s="15"/>
      <c r="J36" s="17"/>
    </row>
    <row r="37" spans="2:10" ht="18" customHeight="1">
      <c r="B37" s="58"/>
      <c r="C37" s="60" t="s">
        <v>59</v>
      </c>
      <c r="D37" s="60"/>
      <c r="E37" s="60"/>
      <c r="F37" s="59"/>
      <c r="G37" s="60" t="s">
        <v>59</v>
      </c>
      <c r="H37" s="60"/>
      <c r="I37" s="60"/>
      <c r="J37" s="68"/>
    </row>
    <row r="38" spans="2:10" ht="18" customHeight="1">
      <c r="B38" s="58"/>
      <c r="C38" s="60"/>
      <c r="D38" s="60"/>
      <c r="E38" s="60"/>
      <c r="F38" s="60"/>
      <c r="G38" s="60"/>
      <c r="H38" s="60"/>
      <c r="I38" s="60"/>
      <c r="J38" s="68"/>
    </row>
    <row r="39" spans="2:10" ht="18" customHeight="1">
      <c r="B39" s="58"/>
      <c r="C39" s="60"/>
      <c r="D39" s="60"/>
      <c r="E39" s="60"/>
      <c r="F39" s="60"/>
      <c r="G39" s="60"/>
      <c r="H39" s="60"/>
      <c r="I39" s="60"/>
      <c r="J39" s="68"/>
    </row>
    <row r="40" spans="2:10" ht="18" customHeight="1">
      <c r="B40" s="58"/>
      <c r="C40" s="60"/>
      <c r="D40" s="60"/>
      <c r="E40" s="60"/>
      <c r="F40" s="60"/>
      <c r="G40" s="60"/>
      <c r="H40" s="60"/>
      <c r="I40" s="60"/>
      <c r="J40" s="68"/>
    </row>
    <row r="41" spans="2:10" ht="18" customHeight="1" thickBot="1">
      <c r="B41" s="30"/>
      <c r="C41" s="31"/>
      <c r="D41" s="31"/>
      <c r="E41" s="31"/>
      <c r="F41" s="31"/>
      <c r="G41" s="31"/>
      <c r="H41" s="31"/>
      <c r="I41" s="31"/>
      <c r="J41" s="32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/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72</v>
      </c>
      <c r="C1" s="1"/>
      <c r="E1" s="9" t="s">
        <v>73</v>
      </c>
      <c r="F1" s="1"/>
      <c r="G1" s="1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1:30">
      <c r="A2" s="9" t="s">
        <v>74</v>
      </c>
      <c r="C2" s="1"/>
      <c r="E2" s="9" t="s">
        <v>75</v>
      </c>
      <c r="F2" s="1"/>
      <c r="G2" s="1"/>
      <c r="Z2" s="107" t="s">
        <v>7</v>
      </c>
      <c r="AA2" s="108" t="s">
        <v>76</v>
      </c>
      <c r="AB2" s="108" t="s">
        <v>9</v>
      </c>
      <c r="AC2" s="108"/>
      <c r="AD2" s="109"/>
    </row>
    <row r="3" spans="1:30">
      <c r="A3" s="9" t="s">
        <v>77</v>
      </c>
      <c r="C3" s="1"/>
      <c r="E3" s="9" t="s">
        <v>78</v>
      </c>
      <c r="F3" s="1"/>
      <c r="G3" s="1"/>
      <c r="Z3" s="107" t="s">
        <v>11</v>
      </c>
      <c r="AA3" s="108" t="s">
        <v>79</v>
      </c>
      <c r="AB3" s="108" t="s">
        <v>9</v>
      </c>
      <c r="AC3" s="108" t="s">
        <v>13</v>
      </c>
      <c r="AD3" s="109" t="s">
        <v>14</v>
      </c>
    </row>
    <row r="4" spans="1:30">
      <c r="B4" s="1"/>
      <c r="C4" s="1"/>
      <c r="D4" s="1"/>
      <c r="E4" s="1"/>
      <c r="F4" s="1"/>
      <c r="G4" s="1"/>
      <c r="Z4" s="107" t="s">
        <v>15</v>
      </c>
      <c r="AA4" s="108" t="s">
        <v>80</v>
      </c>
      <c r="AB4" s="108" t="s">
        <v>9</v>
      </c>
      <c r="AC4" s="108"/>
      <c r="AD4" s="109"/>
    </row>
    <row r="5" spans="1:30">
      <c r="A5" s="9" t="s">
        <v>6</v>
      </c>
      <c r="B5" s="1"/>
      <c r="C5" s="1"/>
      <c r="D5" s="1"/>
      <c r="E5" s="1"/>
      <c r="F5" s="1"/>
      <c r="G5" s="1"/>
      <c r="Z5" s="107" t="s">
        <v>22</v>
      </c>
      <c r="AA5" s="108" t="s">
        <v>79</v>
      </c>
      <c r="AB5" s="108" t="s">
        <v>9</v>
      </c>
      <c r="AC5" s="108" t="s">
        <v>13</v>
      </c>
      <c r="AD5" s="109" t="s">
        <v>14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81</v>
      </c>
      <c r="B8" s="4" t="str">
        <f>CONCATENATE(AA2," ",AB2," ",AC2," ",AD2)</f>
        <v xml:space="preserve">Rekapitulácia rozpočtu v EUR  </v>
      </c>
      <c r="G8" s="1"/>
    </row>
    <row r="9" spans="1:30">
      <c r="A9" s="112" t="s">
        <v>82</v>
      </c>
      <c r="B9" s="112" t="s">
        <v>31</v>
      </c>
      <c r="C9" s="112" t="s">
        <v>83</v>
      </c>
      <c r="D9" s="112" t="s">
        <v>84</v>
      </c>
      <c r="E9" s="119" t="s">
        <v>85</v>
      </c>
      <c r="F9" s="119" t="s">
        <v>86</v>
      </c>
      <c r="G9" s="1"/>
    </row>
    <row r="10" spans="1:30">
      <c r="A10" s="116"/>
      <c r="B10" s="116"/>
      <c r="C10" s="116" t="s">
        <v>87</v>
      </c>
      <c r="D10" s="116"/>
      <c r="E10" s="116" t="s">
        <v>84</v>
      </c>
      <c r="F10" s="116" t="s">
        <v>84</v>
      </c>
      <c r="G10" s="91" t="s">
        <v>88</v>
      </c>
    </row>
    <row r="12" spans="1:30">
      <c r="A12" s="1" t="s">
        <v>89</v>
      </c>
      <c r="B12" s="6">
        <f>Prehlad!H24</f>
        <v>0</v>
      </c>
      <c r="C12" s="6">
        <f>Prehlad!I24</f>
        <v>0</v>
      </c>
      <c r="D12" s="6">
        <f>Prehlad!J24</f>
        <v>0</v>
      </c>
      <c r="E12" s="7">
        <f>Prehlad!L24</f>
        <v>3.3600000000000001E-3</v>
      </c>
      <c r="F12" s="5">
        <f>Prehlad!N24</f>
        <v>0</v>
      </c>
      <c r="G12" s="5">
        <f>Prehlad!W24</f>
        <v>379.91100000000006</v>
      </c>
    </row>
    <row r="13" spans="1:30">
      <c r="A13" s="1" t="s">
        <v>90</v>
      </c>
      <c r="B13" s="6">
        <f>Prehlad!H29</f>
        <v>0</v>
      </c>
      <c r="C13" s="6">
        <f>Prehlad!I29</f>
        <v>0</v>
      </c>
      <c r="D13" s="6">
        <f>Prehlad!J29</f>
        <v>0</v>
      </c>
      <c r="E13" s="7">
        <f>Prehlad!L29</f>
        <v>1.4695200000000002</v>
      </c>
      <c r="F13" s="5">
        <f>Prehlad!N29</f>
        <v>0</v>
      </c>
      <c r="G13" s="5">
        <f>Prehlad!W29</f>
        <v>72.072000000000003</v>
      </c>
    </row>
    <row r="14" spans="1:30">
      <c r="A14" s="1" t="s">
        <v>91</v>
      </c>
      <c r="B14" s="6">
        <f>Prehlad!H35</f>
        <v>0</v>
      </c>
      <c r="C14" s="6">
        <f>Prehlad!I35</f>
        <v>0</v>
      </c>
      <c r="D14" s="6">
        <f>Prehlad!J35</f>
        <v>0</v>
      </c>
      <c r="E14" s="7">
        <f>Prehlad!L35</f>
        <v>0</v>
      </c>
      <c r="F14" s="5">
        <f>Prehlad!N35</f>
        <v>0</v>
      </c>
      <c r="G14" s="5">
        <f>Prehlad!W35</f>
        <v>25.702999999999999</v>
      </c>
    </row>
    <row r="15" spans="1:30">
      <c r="A15" s="1" t="s">
        <v>92</v>
      </c>
      <c r="B15" s="6">
        <f>Prehlad!H37</f>
        <v>0</v>
      </c>
      <c r="C15" s="6">
        <f>Prehlad!I37</f>
        <v>0</v>
      </c>
      <c r="D15" s="6">
        <f>Prehlad!J37</f>
        <v>0</v>
      </c>
      <c r="E15" s="7">
        <f>Prehlad!L37</f>
        <v>1.4728800000000002</v>
      </c>
      <c r="F15" s="5">
        <f>Prehlad!N37</f>
        <v>0</v>
      </c>
      <c r="G15" s="5">
        <f>Prehlad!W37</f>
        <v>477.68600000000004</v>
      </c>
    </row>
    <row r="17" spans="1:7">
      <c r="A17" s="1" t="s">
        <v>93</v>
      </c>
      <c r="B17" s="6">
        <f>Prehlad!H53</f>
        <v>0</v>
      </c>
      <c r="C17" s="6">
        <f>Prehlad!I53</f>
        <v>0</v>
      </c>
      <c r="D17" s="6">
        <f>Prehlad!J53</f>
        <v>0</v>
      </c>
      <c r="E17" s="7">
        <f>Prehlad!L53</f>
        <v>93.266400000000004</v>
      </c>
      <c r="F17" s="5">
        <f>Prehlad!N53</f>
        <v>0</v>
      </c>
      <c r="G17" s="5">
        <f>Prehlad!W53</f>
        <v>243.87199999999996</v>
      </c>
    </row>
    <row r="18" spans="1:7">
      <c r="A18" s="1" t="s">
        <v>94</v>
      </c>
      <c r="B18" s="6">
        <f>Prehlad!H58</f>
        <v>0</v>
      </c>
      <c r="C18" s="6">
        <f>Prehlad!I58</f>
        <v>0</v>
      </c>
      <c r="D18" s="6">
        <f>Prehlad!J58</f>
        <v>0</v>
      </c>
      <c r="E18" s="7">
        <f>Prehlad!L58</f>
        <v>3.2063999999999995E-2</v>
      </c>
      <c r="F18" s="5">
        <f>Prehlad!N58</f>
        <v>0</v>
      </c>
      <c r="G18" s="5">
        <f>Prehlad!W58</f>
        <v>52.238</v>
      </c>
    </row>
    <row r="19" spans="1:7">
      <c r="A19" s="1" t="s">
        <v>95</v>
      </c>
      <c r="B19" s="6">
        <f>Prehlad!H60</f>
        <v>0</v>
      </c>
      <c r="C19" s="6">
        <f>Prehlad!I60</f>
        <v>0</v>
      </c>
      <c r="D19" s="6">
        <f>Prehlad!J60</f>
        <v>0</v>
      </c>
      <c r="E19" s="7">
        <f>Prehlad!L60</f>
        <v>93.29846400000001</v>
      </c>
      <c r="F19" s="5">
        <f>Prehlad!N60</f>
        <v>0</v>
      </c>
      <c r="G19" s="5">
        <f>Prehlad!W60</f>
        <v>296.10999999999996</v>
      </c>
    </row>
    <row r="22" spans="1:7">
      <c r="A22" s="1" t="s">
        <v>96</v>
      </c>
      <c r="B22" s="6">
        <f>Prehlad!H62</f>
        <v>0</v>
      </c>
      <c r="C22" s="6">
        <f>Prehlad!I62</f>
        <v>0</v>
      </c>
      <c r="D22" s="6">
        <f>Prehlad!J62</f>
        <v>0</v>
      </c>
      <c r="E22" s="7">
        <f>Prehlad!L62</f>
        <v>94.771344000000013</v>
      </c>
      <c r="F22" s="5">
        <f>Prehlad!N62</f>
        <v>0</v>
      </c>
      <c r="G22" s="5">
        <f>Prehlad!W62</f>
        <v>773.79600000000005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2"/>
  <sheetViews>
    <sheetView showGridLines="0" workbookViewId="0">
      <selection activeCell="E52" sqref="E52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21" customWidth="1"/>
    <col min="5" max="5" width="10.7109375" style="102" customWidth="1"/>
    <col min="6" max="6" width="5.28515625" style="101" customWidth="1"/>
    <col min="7" max="7" width="8.7109375" style="103" customWidth="1"/>
    <col min="8" max="9" width="9.7109375" style="103" hidden="1" customWidth="1"/>
    <col min="10" max="10" width="9.7109375" style="103" customWidth="1"/>
    <col min="11" max="11" width="7.42578125" style="104" hidden="1" customWidth="1"/>
    <col min="12" max="12" width="8.28515625" style="104" hidden="1" customWidth="1"/>
    <col min="13" max="13" width="9.140625" style="102" hidden="1" customWidth="1"/>
    <col min="14" max="14" width="7" style="102" hidden="1" customWidth="1"/>
    <col min="15" max="15" width="3.5703125" style="101" customWidth="1"/>
    <col min="16" max="16" width="12.7109375" style="101" hidden="1" customWidth="1"/>
    <col min="17" max="19" width="13.28515625" style="102" hidden="1" customWidth="1"/>
    <col min="20" max="20" width="10.5703125" style="105" hidden="1" customWidth="1"/>
    <col min="21" max="21" width="10.28515625" style="105" hidden="1" customWidth="1"/>
    <col min="22" max="22" width="5.7109375" style="105" hidden="1" customWidth="1"/>
    <col min="23" max="23" width="9.140625" style="106"/>
    <col min="24" max="25" width="5.7109375" style="101" customWidth="1"/>
    <col min="26" max="26" width="7.5703125" style="101" customWidth="1"/>
    <col min="27" max="27" width="24.85546875" style="101" customWidth="1"/>
    <col min="28" max="28" width="4.28515625" style="101" customWidth="1"/>
    <col min="29" max="29" width="8.28515625" style="101" customWidth="1"/>
    <col min="30" max="30" width="8.7109375" style="101" customWidth="1"/>
    <col min="31" max="34" width="9.140625" style="101"/>
    <col min="35" max="16384" width="9.140625" style="1"/>
  </cols>
  <sheetData>
    <row r="1" spans="1:34">
      <c r="A1" s="9" t="s">
        <v>72</v>
      </c>
      <c r="B1" s="1"/>
      <c r="C1" s="1"/>
      <c r="D1" s="1"/>
      <c r="E1" s="9" t="s">
        <v>73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7" t="s">
        <v>1</v>
      </c>
      <c r="AA1" s="136" t="s">
        <v>2</v>
      </c>
      <c r="AB1" s="107" t="s">
        <v>3</v>
      </c>
      <c r="AC1" s="107" t="s">
        <v>4</v>
      </c>
      <c r="AD1" s="107" t="s">
        <v>5</v>
      </c>
      <c r="AE1" s="1"/>
      <c r="AF1" s="1"/>
      <c r="AG1" s="1"/>
      <c r="AH1" s="1"/>
    </row>
    <row r="2" spans="1:34">
      <c r="A2" s="9" t="s">
        <v>74</v>
      </c>
      <c r="B2" s="1"/>
      <c r="C2" s="1"/>
      <c r="D2" s="1"/>
      <c r="E2" s="9" t="s">
        <v>75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7" t="s">
        <v>7</v>
      </c>
      <c r="AA2" s="108" t="s">
        <v>97</v>
      </c>
      <c r="AB2" s="108" t="s">
        <v>9</v>
      </c>
      <c r="AC2" s="108"/>
      <c r="AD2" s="109"/>
      <c r="AE2" s="1"/>
      <c r="AF2" s="1"/>
      <c r="AG2" s="1"/>
      <c r="AH2" s="1"/>
    </row>
    <row r="3" spans="1:34">
      <c r="A3" s="9" t="s">
        <v>77</v>
      </c>
      <c r="B3" s="1"/>
      <c r="C3" s="1"/>
      <c r="D3" s="1"/>
      <c r="E3" s="9" t="s">
        <v>78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7" t="s">
        <v>11</v>
      </c>
      <c r="AA3" s="108" t="s">
        <v>98</v>
      </c>
      <c r="AB3" s="108" t="s">
        <v>9</v>
      </c>
      <c r="AC3" s="108" t="s">
        <v>13</v>
      </c>
      <c r="AD3" s="109" t="s">
        <v>14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7" t="s">
        <v>15</v>
      </c>
      <c r="AA4" s="108" t="s">
        <v>99</v>
      </c>
      <c r="AB4" s="108" t="s">
        <v>9</v>
      </c>
      <c r="AC4" s="108"/>
      <c r="AD4" s="109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7" t="s">
        <v>22</v>
      </c>
      <c r="AA5" s="108" t="s">
        <v>98</v>
      </c>
      <c r="AB5" s="108" t="s">
        <v>9</v>
      </c>
      <c r="AC5" s="108" t="s">
        <v>13</v>
      </c>
      <c r="AD5" s="109" t="s">
        <v>14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81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2" t="s">
        <v>100</v>
      </c>
      <c r="B9" s="112" t="s">
        <v>101</v>
      </c>
      <c r="C9" s="112" t="s">
        <v>102</v>
      </c>
      <c r="D9" s="112" t="s">
        <v>103</v>
      </c>
      <c r="E9" s="112" t="s">
        <v>104</v>
      </c>
      <c r="F9" s="112" t="s">
        <v>105</v>
      </c>
      <c r="G9" s="112" t="s">
        <v>106</v>
      </c>
      <c r="H9" s="112" t="s">
        <v>31</v>
      </c>
      <c r="I9" s="112" t="s">
        <v>83</v>
      </c>
      <c r="J9" s="112" t="s">
        <v>84</v>
      </c>
      <c r="K9" s="113" t="s">
        <v>85</v>
      </c>
      <c r="L9" s="114"/>
      <c r="M9" s="115" t="s">
        <v>86</v>
      </c>
      <c r="N9" s="114"/>
      <c r="O9" s="112" t="s">
        <v>107</v>
      </c>
      <c r="P9" s="110" t="s">
        <v>108</v>
      </c>
      <c r="Q9" s="85" t="s">
        <v>104</v>
      </c>
      <c r="R9" s="85" t="s">
        <v>104</v>
      </c>
      <c r="S9" s="86" t="s">
        <v>104</v>
      </c>
      <c r="T9" s="90" t="s">
        <v>109</v>
      </c>
      <c r="U9" s="90" t="s">
        <v>110</v>
      </c>
      <c r="V9" s="90" t="s">
        <v>111</v>
      </c>
      <c r="W9" s="91" t="s">
        <v>88</v>
      </c>
      <c r="X9" s="91" t="s">
        <v>112</v>
      </c>
      <c r="Y9" s="91" t="s">
        <v>113</v>
      </c>
      <c r="Z9" s="120" t="s">
        <v>114</v>
      </c>
      <c r="AA9" s="120" t="s">
        <v>115</v>
      </c>
      <c r="AB9" s="1" t="s">
        <v>111</v>
      </c>
      <c r="AC9" s="1"/>
      <c r="AD9" s="1"/>
      <c r="AE9" s="1"/>
      <c r="AF9" s="1"/>
      <c r="AG9" s="1"/>
      <c r="AH9" s="1"/>
    </row>
    <row r="10" spans="1:34" ht="13.5" thickBot="1">
      <c r="A10" s="116" t="s">
        <v>116</v>
      </c>
      <c r="B10" s="116" t="s">
        <v>117</v>
      </c>
      <c r="C10" s="117"/>
      <c r="D10" s="116" t="s">
        <v>118</v>
      </c>
      <c r="E10" s="116" t="s">
        <v>119</v>
      </c>
      <c r="F10" s="116" t="s">
        <v>120</v>
      </c>
      <c r="G10" s="116" t="s">
        <v>121</v>
      </c>
      <c r="H10" s="116" t="s">
        <v>122</v>
      </c>
      <c r="I10" s="116" t="s">
        <v>87</v>
      </c>
      <c r="J10" s="116"/>
      <c r="K10" s="116" t="s">
        <v>106</v>
      </c>
      <c r="L10" s="116" t="s">
        <v>84</v>
      </c>
      <c r="M10" s="118" t="s">
        <v>106</v>
      </c>
      <c r="N10" s="116" t="s">
        <v>84</v>
      </c>
      <c r="O10" s="116" t="s">
        <v>123</v>
      </c>
      <c r="P10" s="111"/>
      <c r="Q10" s="87" t="s">
        <v>124</v>
      </c>
      <c r="R10" s="87" t="s">
        <v>125</v>
      </c>
      <c r="S10" s="88" t="s">
        <v>126</v>
      </c>
      <c r="T10" s="90" t="s">
        <v>127</v>
      </c>
      <c r="U10" s="90" t="s">
        <v>128</v>
      </c>
      <c r="V10" s="90" t="s">
        <v>129</v>
      </c>
      <c r="W10" s="91"/>
      <c r="X10" s="1"/>
      <c r="Y10" s="1"/>
      <c r="Z10" s="120" t="s">
        <v>130</v>
      </c>
      <c r="AA10" s="120" t="s">
        <v>116</v>
      </c>
      <c r="AB10" s="1" t="s">
        <v>131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1" t="s">
        <v>132</v>
      </c>
    </row>
    <row r="13" spans="1:34">
      <c r="B13" s="100" t="s">
        <v>89</v>
      </c>
    </row>
    <row r="14" spans="1:34" ht="25.5">
      <c r="A14" s="98">
        <v>1</v>
      </c>
      <c r="B14" s="99" t="s">
        <v>133</v>
      </c>
      <c r="C14" s="100" t="s">
        <v>134</v>
      </c>
      <c r="D14" s="121" t="s">
        <v>135</v>
      </c>
      <c r="E14" s="102">
        <v>355</v>
      </c>
      <c r="F14" s="101" t="s">
        <v>136</v>
      </c>
      <c r="H14" s="103">
        <f t="shared" ref="H14:H23" si="0">ROUND(E14*G14, 2)</f>
        <v>0</v>
      </c>
      <c r="J14" s="103">
        <f t="shared" ref="J14:J23" si="1">ROUND(E14*G14, 2)</f>
        <v>0</v>
      </c>
      <c r="O14" s="101">
        <v>20</v>
      </c>
      <c r="P14" s="101" t="s">
        <v>137</v>
      </c>
      <c r="V14" s="105" t="s">
        <v>60</v>
      </c>
      <c r="W14" s="106">
        <v>56.09</v>
      </c>
      <c r="Z14" s="101" t="s">
        <v>138</v>
      </c>
      <c r="AB14" s="101">
        <v>1</v>
      </c>
    </row>
    <row r="15" spans="1:34" ht="25.5">
      <c r="A15" s="98">
        <v>2</v>
      </c>
      <c r="B15" s="99" t="s">
        <v>139</v>
      </c>
      <c r="C15" s="100" t="s">
        <v>140</v>
      </c>
      <c r="D15" s="121" t="s">
        <v>141</v>
      </c>
      <c r="E15" s="102">
        <v>112</v>
      </c>
      <c r="F15" s="101" t="s">
        <v>136</v>
      </c>
      <c r="H15" s="103">
        <f t="shared" si="0"/>
        <v>0</v>
      </c>
      <c r="J15" s="103">
        <f t="shared" si="1"/>
        <v>0</v>
      </c>
      <c r="K15" s="104">
        <v>3.0000000000000001E-5</v>
      </c>
      <c r="L15" s="104">
        <f>E15*K15</f>
        <v>3.3600000000000001E-3</v>
      </c>
      <c r="O15" s="101">
        <v>20</v>
      </c>
      <c r="P15" s="101" t="s">
        <v>137</v>
      </c>
      <c r="V15" s="105" t="s">
        <v>60</v>
      </c>
      <c r="W15" s="106">
        <v>3.1360000000000001</v>
      </c>
      <c r="Z15" s="101" t="s">
        <v>138</v>
      </c>
      <c r="AB15" s="101">
        <v>1</v>
      </c>
    </row>
    <row r="16" spans="1:34" ht="25.5">
      <c r="A16" s="98">
        <v>3</v>
      </c>
      <c r="B16" s="99" t="s">
        <v>133</v>
      </c>
      <c r="C16" s="100" t="s">
        <v>142</v>
      </c>
      <c r="D16" s="121" t="s">
        <v>143</v>
      </c>
      <c r="E16" s="102">
        <v>92.5</v>
      </c>
      <c r="F16" s="101" t="s">
        <v>144</v>
      </c>
      <c r="H16" s="103">
        <f t="shared" si="0"/>
        <v>0</v>
      </c>
      <c r="J16" s="103">
        <f t="shared" si="1"/>
        <v>0</v>
      </c>
      <c r="O16" s="101">
        <v>20</v>
      </c>
      <c r="P16" s="101" t="s">
        <v>137</v>
      </c>
      <c r="V16" s="105" t="s">
        <v>60</v>
      </c>
      <c r="W16" s="106">
        <v>15.355</v>
      </c>
      <c r="Z16" s="101" t="s">
        <v>145</v>
      </c>
      <c r="AB16" s="101">
        <v>1</v>
      </c>
    </row>
    <row r="17" spans="1:28">
      <c r="A17" s="98">
        <v>4</v>
      </c>
      <c r="B17" s="99" t="s">
        <v>133</v>
      </c>
      <c r="C17" s="100" t="s">
        <v>146</v>
      </c>
      <c r="D17" s="121" t="s">
        <v>147</v>
      </c>
      <c r="E17" s="102">
        <v>92.5</v>
      </c>
      <c r="F17" s="101" t="s">
        <v>144</v>
      </c>
      <c r="H17" s="103">
        <f t="shared" si="0"/>
        <v>0</v>
      </c>
      <c r="J17" s="103">
        <f t="shared" si="1"/>
        <v>0</v>
      </c>
      <c r="O17" s="101">
        <v>20</v>
      </c>
      <c r="P17" s="101" t="s">
        <v>137</v>
      </c>
      <c r="V17" s="105" t="s">
        <v>60</v>
      </c>
      <c r="W17" s="106">
        <v>3.238</v>
      </c>
      <c r="Z17" s="101" t="s">
        <v>145</v>
      </c>
      <c r="AB17" s="101">
        <v>1</v>
      </c>
    </row>
    <row r="18" spans="1:28">
      <c r="A18" s="98">
        <v>5</v>
      </c>
      <c r="B18" s="99" t="s">
        <v>139</v>
      </c>
      <c r="C18" s="100" t="s">
        <v>148</v>
      </c>
      <c r="D18" s="121" t="s">
        <v>149</v>
      </c>
      <c r="E18" s="102">
        <v>32.520000000000003</v>
      </c>
      <c r="F18" s="101" t="s">
        <v>144</v>
      </c>
      <c r="H18" s="103">
        <f t="shared" si="0"/>
        <v>0</v>
      </c>
      <c r="J18" s="103">
        <f t="shared" si="1"/>
        <v>0</v>
      </c>
      <c r="O18" s="101">
        <v>20</v>
      </c>
      <c r="P18" s="101" t="s">
        <v>137</v>
      </c>
      <c r="V18" s="105" t="s">
        <v>60</v>
      </c>
      <c r="W18" s="106">
        <v>90.536000000000001</v>
      </c>
      <c r="Z18" s="101" t="s">
        <v>145</v>
      </c>
      <c r="AB18" s="101">
        <v>1</v>
      </c>
    </row>
    <row r="19" spans="1:28" ht="25.5">
      <c r="A19" s="98">
        <v>6</v>
      </c>
      <c r="B19" s="99" t="s">
        <v>133</v>
      </c>
      <c r="C19" s="100" t="s">
        <v>150</v>
      </c>
      <c r="D19" s="121" t="s">
        <v>151</v>
      </c>
      <c r="E19" s="102">
        <v>32.520000000000003</v>
      </c>
      <c r="F19" s="101" t="s">
        <v>144</v>
      </c>
      <c r="H19" s="103">
        <f t="shared" si="0"/>
        <v>0</v>
      </c>
      <c r="J19" s="103">
        <f t="shared" si="1"/>
        <v>0</v>
      </c>
      <c r="O19" s="101">
        <v>20</v>
      </c>
      <c r="P19" s="101" t="s">
        <v>137</v>
      </c>
      <c r="V19" s="105" t="s">
        <v>60</v>
      </c>
      <c r="W19" s="106">
        <v>90.536000000000001</v>
      </c>
      <c r="Z19" s="101" t="s">
        <v>145</v>
      </c>
      <c r="AB19" s="101">
        <v>7</v>
      </c>
    </row>
    <row r="20" spans="1:28">
      <c r="A20" s="98">
        <v>7</v>
      </c>
      <c r="B20" s="99" t="s">
        <v>139</v>
      </c>
      <c r="C20" s="100" t="s">
        <v>152</v>
      </c>
      <c r="D20" s="121" t="s">
        <v>153</v>
      </c>
      <c r="E20" s="102">
        <v>125.02</v>
      </c>
      <c r="F20" s="101" t="s">
        <v>144</v>
      </c>
      <c r="H20" s="103">
        <f t="shared" si="0"/>
        <v>0</v>
      </c>
      <c r="J20" s="103">
        <f t="shared" si="1"/>
        <v>0</v>
      </c>
      <c r="O20" s="101">
        <v>20</v>
      </c>
      <c r="P20" s="101" t="s">
        <v>137</v>
      </c>
      <c r="V20" s="105" t="s">
        <v>60</v>
      </c>
      <c r="W20" s="106">
        <v>10.127000000000001</v>
      </c>
      <c r="Z20" s="101" t="s">
        <v>154</v>
      </c>
      <c r="AB20" s="101">
        <v>1</v>
      </c>
    </row>
    <row r="21" spans="1:28" ht="25.5">
      <c r="A21" s="98">
        <v>8</v>
      </c>
      <c r="B21" s="99" t="s">
        <v>139</v>
      </c>
      <c r="C21" s="100" t="s">
        <v>155</v>
      </c>
      <c r="D21" s="121" t="s">
        <v>156</v>
      </c>
      <c r="E21" s="102">
        <v>125.02</v>
      </c>
      <c r="F21" s="101" t="s">
        <v>144</v>
      </c>
      <c r="H21" s="103">
        <f t="shared" si="0"/>
        <v>0</v>
      </c>
      <c r="J21" s="103">
        <f t="shared" si="1"/>
        <v>0</v>
      </c>
      <c r="O21" s="101">
        <v>20</v>
      </c>
      <c r="P21" s="101" t="s">
        <v>137</v>
      </c>
      <c r="V21" s="105" t="s">
        <v>60</v>
      </c>
      <c r="W21" s="106">
        <v>1.375</v>
      </c>
      <c r="Z21" s="101" t="s">
        <v>154</v>
      </c>
      <c r="AB21" s="101">
        <v>1</v>
      </c>
    </row>
    <row r="22" spans="1:28">
      <c r="A22" s="98">
        <v>9</v>
      </c>
      <c r="B22" s="99" t="s">
        <v>139</v>
      </c>
      <c r="C22" s="100" t="s">
        <v>157</v>
      </c>
      <c r="D22" s="121" t="s">
        <v>158</v>
      </c>
      <c r="E22" s="102">
        <v>125.02</v>
      </c>
      <c r="F22" s="101" t="s">
        <v>144</v>
      </c>
      <c r="H22" s="103">
        <f t="shared" si="0"/>
        <v>0</v>
      </c>
      <c r="J22" s="103">
        <f t="shared" si="1"/>
        <v>0</v>
      </c>
      <c r="O22" s="101">
        <v>20</v>
      </c>
      <c r="P22" s="101" t="s">
        <v>137</v>
      </c>
      <c r="V22" s="105" t="s">
        <v>60</v>
      </c>
      <c r="W22" s="106">
        <v>75.012</v>
      </c>
      <c r="Z22" s="101" t="s">
        <v>145</v>
      </c>
      <c r="AB22" s="101">
        <v>1</v>
      </c>
    </row>
    <row r="23" spans="1:28">
      <c r="A23" s="98">
        <v>10</v>
      </c>
      <c r="B23" s="99" t="s">
        <v>139</v>
      </c>
      <c r="C23" s="100" t="s">
        <v>159</v>
      </c>
      <c r="D23" s="121" t="s">
        <v>160</v>
      </c>
      <c r="E23" s="102">
        <v>125.02</v>
      </c>
      <c r="F23" s="101" t="s">
        <v>144</v>
      </c>
      <c r="H23" s="103">
        <f t="shared" si="0"/>
        <v>0</v>
      </c>
      <c r="J23" s="103">
        <f t="shared" si="1"/>
        <v>0</v>
      </c>
      <c r="O23" s="101">
        <v>20</v>
      </c>
      <c r="P23" s="101" t="s">
        <v>137</v>
      </c>
      <c r="V23" s="105" t="s">
        <v>60</v>
      </c>
      <c r="W23" s="106">
        <v>34.506</v>
      </c>
      <c r="Z23" s="101" t="s">
        <v>145</v>
      </c>
      <c r="AB23" s="101">
        <v>1</v>
      </c>
    </row>
    <row r="24" spans="1:28">
      <c r="D24" s="132" t="s">
        <v>161</v>
      </c>
      <c r="E24" s="133">
        <f>J24</f>
        <v>0</v>
      </c>
      <c r="H24" s="133">
        <f>SUM(H12:H23)</f>
        <v>0</v>
      </c>
      <c r="I24" s="133">
        <f>SUM(I12:I23)</f>
        <v>0</v>
      </c>
      <c r="J24" s="133">
        <f>SUM(J12:J23)</f>
        <v>0</v>
      </c>
      <c r="L24" s="134">
        <f>SUM(L12:L23)</f>
        <v>3.3600000000000001E-3</v>
      </c>
      <c r="N24" s="135">
        <f>SUM(N12:N23)</f>
        <v>0</v>
      </c>
      <c r="W24" s="106">
        <f>SUM(W12:W23)</f>
        <v>379.91100000000006</v>
      </c>
    </row>
    <row r="26" spans="1:28">
      <c r="B26" s="100" t="s">
        <v>90</v>
      </c>
    </row>
    <row r="27" spans="1:28" ht="25.5">
      <c r="A27" s="98">
        <v>11</v>
      </c>
      <c r="B27" s="99" t="s">
        <v>162</v>
      </c>
      <c r="C27" s="100" t="s">
        <v>163</v>
      </c>
      <c r="D27" s="121" t="s">
        <v>164</v>
      </c>
      <c r="E27" s="102">
        <v>234</v>
      </c>
      <c r="F27" s="101" t="s">
        <v>165</v>
      </c>
      <c r="H27" s="103">
        <f>ROUND(E27*G27, 2)</f>
        <v>0</v>
      </c>
      <c r="J27" s="103">
        <f>ROUND(E27*G27, 2)</f>
        <v>0</v>
      </c>
      <c r="K27" s="104">
        <v>4.6800000000000001E-3</v>
      </c>
      <c r="L27" s="104">
        <f>E27*K27</f>
        <v>1.0951200000000001</v>
      </c>
      <c r="O27" s="101">
        <v>20</v>
      </c>
      <c r="P27" s="101" t="s">
        <v>137</v>
      </c>
      <c r="V27" s="105" t="s">
        <v>60</v>
      </c>
      <c r="W27" s="106">
        <v>72.072000000000003</v>
      </c>
      <c r="Z27" s="101" t="s">
        <v>166</v>
      </c>
      <c r="AB27" s="101">
        <v>1</v>
      </c>
    </row>
    <row r="28" spans="1:28">
      <c r="A28" s="98">
        <v>12</v>
      </c>
      <c r="B28" s="99" t="s">
        <v>167</v>
      </c>
      <c r="C28" s="100" t="s">
        <v>168</v>
      </c>
      <c r="D28" s="121" t="s">
        <v>169</v>
      </c>
      <c r="E28" s="102">
        <v>234</v>
      </c>
      <c r="F28" s="101" t="s">
        <v>165</v>
      </c>
      <c r="I28" s="103">
        <f>ROUND(E28*G28, 2)</f>
        <v>0</v>
      </c>
      <c r="J28" s="103">
        <f>ROUND(E28*G28, 2)</f>
        <v>0</v>
      </c>
      <c r="K28" s="104">
        <v>1.6000000000000001E-3</v>
      </c>
      <c r="L28" s="104">
        <f>E28*K28</f>
        <v>0.37440000000000001</v>
      </c>
      <c r="O28" s="101">
        <v>20</v>
      </c>
      <c r="P28" s="101" t="s">
        <v>137</v>
      </c>
      <c r="V28" s="105" t="s">
        <v>48</v>
      </c>
      <c r="Z28" s="101" t="s">
        <v>170</v>
      </c>
      <c r="AA28" s="101" t="s">
        <v>171</v>
      </c>
      <c r="AB28" s="101">
        <v>8</v>
      </c>
    </row>
    <row r="29" spans="1:28">
      <c r="D29" s="132" t="s">
        <v>172</v>
      </c>
      <c r="E29" s="133">
        <f>J29</f>
        <v>0</v>
      </c>
      <c r="H29" s="133">
        <f>SUM(H26:H28)</f>
        <v>0</v>
      </c>
      <c r="I29" s="133">
        <f>SUM(I26:I28)</f>
        <v>0</v>
      </c>
      <c r="J29" s="133">
        <f>SUM(J26:J28)</f>
        <v>0</v>
      </c>
      <c r="L29" s="134">
        <f>SUM(L26:L28)</f>
        <v>1.4695200000000002</v>
      </c>
      <c r="N29" s="135">
        <f>SUM(N26:N28)</f>
        <v>0</v>
      </c>
      <c r="W29" s="106">
        <f>SUM(W26:W28)</f>
        <v>72.072000000000003</v>
      </c>
    </row>
    <row r="31" spans="1:28">
      <c r="B31" s="100" t="s">
        <v>91</v>
      </c>
    </row>
    <row r="32" spans="1:28" ht="25.5">
      <c r="A32" s="98">
        <v>13</v>
      </c>
      <c r="B32" s="99" t="s">
        <v>162</v>
      </c>
      <c r="C32" s="100" t="s">
        <v>173</v>
      </c>
      <c r="D32" s="121" t="s">
        <v>174</v>
      </c>
      <c r="E32" s="102">
        <v>1.47</v>
      </c>
      <c r="F32" s="101" t="s">
        <v>175</v>
      </c>
      <c r="H32" s="103">
        <f>ROUND(E32*G32, 2)</f>
        <v>0</v>
      </c>
      <c r="J32" s="103">
        <f>ROUND(E32*G32, 2)</f>
        <v>0</v>
      </c>
      <c r="O32" s="101">
        <v>20</v>
      </c>
      <c r="P32" s="101" t="s">
        <v>137</v>
      </c>
      <c r="V32" s="105" t="s">
        <v>60</v>
      </c>
      <c r="W32" s="106">
        <v>1.593</v>
      </c>
      <c r="Z32" s="101" t="s">
        <v>176</v>
      </c>
      <c r="AB32" s="101">
        <v>1</v>
      </c>
    </row>
    <row r="33" spans="1:28">
      <c r="A33" s="98">
        <v>14</v>
      </c>
      <c r="B33" s="99" t="s">
        <v>162</v>
      </c>
      <c r="C33" s="100" t="s">
        <v>177</v>
      </c>
      <c r="D33" s="121" t="s">
        <v>178</v>
      </c>
      <c r="E33" s="102">
        <v>1.47</v>
      </c>
      <c r="F33" s="101" t="s">
        <v>175</v>
      </c>
      <c r="H33" s="103">
        <f>ROUND(E33*G33, 2)</f>
        <v>0</v>
      </c>
      <c r="J33" s="103">
        <f>ROUND(E33*G33, 2)</f>
        <v>0</v>
      </c>
      <c r="O33" s="101">
        <v>20</v>
      </c>
      <c r="P33" s="101" t="s">
        <v>137</v>
      </c>
      <c r="V33" s="105" t="s">
        <v>60</v>
      </c>
      <c r="W33" s="106">
        <v>0.11</v>
      </c>
      <c r="Z33" s="101" t="s">
        <v>176</v>
      </c>
      <c r="AB33" s="101">
        <v>1</v>
      </c>
    </row>
    <row r="34" spans="1:28">
      <c r="A34" s="98">
        <v>15</v>
      </c>
      <c r="B34" s="99" t="s">
        <v>179</v>
      </c>
      <c r="C34" s="100" t="s">
        <v>180</v>
      </c>
      <c r="D34" s="121" t="s">
        <v>181</v>
      </c>
      <c r="E34" s="102">
        <v>24</v>
      </c>
      <c r="F34" s="101" t="s">
        <v>182</v>
      </c>
      <c r="H34" s="103">
        <f>ROUND(E34*G34, 2)</f>
        <v>0</v>
      </c>
      <c r="J34" s="103">
        <f>ROUND(E34*G34, 2)</f>
        <v>0</v>
      </c>
      <c r="O34" s="101">
        <v>20</v>
      </c>
      <c r="P34" s="101" t="s">
        <v>137</v>
      </c>
      <c r="V34" s="105" t="s">
        <v>60</v>
      </c>
      <c r="W34" s="106">
        <v>24</v>
      </c>
      <c r="Z34" s="101" t="s">
        <v>183</v>
      </c>
      <c r="AB34" s="101">
        <v>1</v>
      </c>
    </row>
    <row r="35" spans="1:28">
      <c r="D35" s="132" t="s">
        <v>184</v>
      </c>
      <c r="E35" s="133">
        <f>J35</f>
        <v>0</v>
      </c>
      <c r="H35" s="133">
        <f>SUM(H31:H34)</f>
        <v>0</v>
      </c>
      <c r="I35" s="133">
        <f>SUM(I31:I34)</f>
        <v>0</v>
      </c>
      <c r="J35" s="133">
        <f>SUM(J31:J34)</f>
        <v>0</v>
      </c>
      <c r="L35" s="134">
        <f>SUM(L31:L34)</f>
        <v>0</v>
      </c>
      <c r="N35" s="135">
        <f>SUM(N31:N34)</f>
        <v>0</v>
      </c>
      <c r="W35" s="106">
        <f>SUM(W31:W34)</f>
        <v>25.702999999999999</v>
      </c>
    </row>
    <row r="37" spans="1:28">
      <c r="D37" s="132" t="s">
        <v>92</v>
      </c>
      <c r="E37" s="135">
        <f>J37</f>
        <v>0</v>
      </c>
      <c r="H37" s="133">
        <f>+H24+H29+H35</f>
        <v>0</v>
      </c>
      <c r="I37" s="133">
        <f>+I24+I29+I35</f>
        <v>0</v>
      </c>
      <c r="J37" s="133">
        <f>+J24+J29+J35</f>
        <v>0</v>
      </c>
      <c r="L37" s="134">
        <f>+L24+L29+L35</f>
        <v>1.4728800000000002</v>
      </c>
      <c r="N37" s="135">
        <f>+N24+N29+N35</f>
        <v>0</v>
      </c>
      <c r="W37" s="106">
        <f>+W24+W29+W35</f>
        <v>477.68600000000004</v>
      </c>
    </row>
    <row r="39" spans="1:28">
      <c r="B39" s="131" t="s">
        <v>185</v>
      </c>
    </row>
    <row r="40" spans="1:28">
      <c r="B40" s="100" t="s">
        <v>93</v>
      </c>
    </row>
    <row r="41" spans="1:28">
      <c r="A41" s="98">
        <v>16</v>
      </c>
      <c r="B41" s="99" t="s">
        <v>186</v>
      </c>
      <c r="C41" s="100" t="s">
        <v>187</v>
      </c>
      <c r="D41" s="121" t="s">
        <v>188</v>
      </c>
      <c r="E41" s="102">
        <v>282</v>
      </c>
      <c r="F41" s="101" t="s">
        <v>189</v>
      </c>
      <c r="H41" s="103">
        <f>ROUND(E41*G41, 2)</f>
        <v>0</v>
      </c>
      <c r="J41" s="103">
        <f t="shared" ref="J41:J52" si="2">ROUND(E41*G41, 2)</f>
        <v>0</v>
      </c>
      <c r="O41" s="101">
        <v>20</v>
      </c>
      <c r="P41" s="101" t="s">
        <v>137</v>
      </c>
      <c r="V41" s="105" t="s">
        <v>190</v>
      </c>
      <c r="W41" s="106">
        <v>84.6</v>
      </c>
      <c r="Z41" s="101" t="s">
        <v>166</v>
      </c>
      <c r="AB41" s="101">
        <v>1</v>
      </c>
    </row>
    <row r="42" spans="1:28" ht="25.5">
      <c r="A42" s="98">
        <v>17</v>
      </c>
      <c r="B42" s="99" t="s">
        <v>167</v>
      </c>
      <c r="C42" s="100" t="s">
        <v>191</v>
      </c>
      <c r="D42" s="121" t="s">
        <v>192</v>
      </c>
      <c r="E42" s="102">
        <v>282</v>
      </c>
      <c r="F42" s="101" t="s">
        <v>189</v>
      </c>
      <c r="I42" s="103">
        <f>ROUND(E42*G42, 2)</f>
        <v>0</v>
      </c>
      <c r="J42" s="103">
        <f t="shared" si="2"/>
        <v>0</v>
      </c>
      <c r="K42" s="104">
        <v>7.4999999999999997E-2</v>
      </c>
      <c r="L42" s="104">
        <f>E42*K42</f>
        <v>21.15</v>
      </c>
      <c r="O42" s="101">
        <v>20</v>
      </c>
      <c r="P42" s="101" t="s">
        <v>137</v>
      </c>
      <c r="V42" s="105" t="s">
        <v>48</v>
      </c>
      <c r="Z42" s="101" t="s">
        <v>193</v>
      </c>
      <c r="AA42" s="101" t="s">
        <v>194</v>
      </c>
      <c r="AB42" s="101">
        <v>8</v>
      </c>
    </row>
    <row r="43" spans="1:28">
      <c r="A43" s="98">
        <v>18</v>
      </c>
      <c r="B43" s="99" t="s">
        <v>186</v>
      </c>
      <c r="C43" s="100" t="s">
        <v>195</v>
      </c>
      <c r="D43" s="121" t="s">
        <v>196</v>
      </c>
      <c r="E43" s="102">
        <v>846</v>
      </c>
      <c r="F43" s="101" t="s">
        <v>189</v>
      </c>
      <c r="H43" s="103">
        <f>ROUND(E43*G43, 2)</f>
        <v>0</v>
      </c>
      <c r="J43" s="103">
        <f t="shared" si="2"/>
        <v>0</v>
      </c>
      <c r="O43" s="101">
        <v>20</v>
      </c>
      <c r="P43" s="101" t="s">
        <v>137</v>
      </c>
      <c r="V43" s="105" t="s">
        <v>190</v>
      </c>
      <c r="W43" s="106">
        <v>18.611999999999998</v>
      </c>
      <c r="Z43" s="101" t="s">
        <v>166</v>
      </c>
      <c r="AB43" s="101">
        <v>1</v>
      </c>
    </row>
    <row r="44" spans="1:28">
      <c r="A44" s="98">
        <v>19</v>
      </c>
      <c r="B44" s="99" t="s">
        <v>186</v>
      </c>
      <c r="C44" s="100" t="s">
        <v>197</v>
      </c>
      <c r="D44" s="121" t="s">
        <v>198</v>
      </c>
      <c r="E44" s="102">
        <v>214</v>
      </c>
      <c r="F44" s="101" t="s">
        <v>189</v>
      </c>
      <c r="H44" s="103">
        <f>ROUND(E44*G44, 2)</f>
        <v>0</v>
      </c>
      <c r="J44" s="103">
        <f t="shared" si="2"/>
        <v>0</v>
      </c>
      <c r="O44" s="101">
        <v>20</v>
      </c>
      <c r="P44" s="101" t="s">
        <v>137</v>
      </c>
      <c r="V44" s="105" t="s">
        <v>190</v>
      </c>
      <c r="W44" s="106">
        <v>100.58</v>
      </c>
      <c r="Z44" s="101" t="s">
        <v>166</v>
      </c>
      <c r="AB44" s="101">
        <v>1</v>
      </c>
    </row>
    <row r="45" spans="1:28" ht="25.5">
      <c r="A45" s="98">
        <v>20</v>
      </c>
      <c r="B45" s="99" t="s">
        <v>167</v>
      </c>
      <c r="C45" s="100" t="s">
        <v>199</v>
      </c>
      <c r="D45" s="121" t="s">
        <v>200</v>
      </c>
      <c r="E45" s="102">
        <v>105</v>
      </c>
      <c r="F45" s="101" t="s">
        <v>165</v>
      </c>
      <c r="I45" s="103">
        <f>ROUND(E45*G45, 2)</f>
        <v>0</v>
      </c>
      <c r="J45" s="103">
        <f t="shared" si="2"/>
        <v>0</v>
      </c>
      <c r="K45" s="104">
        <v>0.68600000000000005</v>
      </c>
      <c r="L45" s="104">
        <f>E45*K45</f>
        <v>72.03</v>
      </c>
      <c r="O45" s="101">
        <v>20</v>
      </c>
      <c r="P45" s="101" t="s">
        <v>137</v>
      </c>
      <c r="V45" s="105" t="s">
        <v>48</v>
      </c>
      <c r="Z45" s="101" t="s">
        <v>201</v>
      </c>
      <c r="AA45" s="101" t="s">
        <v>137</v>
      </c>
      <c r="AB45" s="101">
        <v>8</v>
      </c>
    </row>
    <row r="46" spans="1:28">
      <c r="A46" s="98">
        <v>21</v>
      </c>
      <c r="B46" s="99" t="s">
        <v>186</v>
      </c>
      <c r="C46" s="100" t="s">
        <v>202</v>
      </c>
      <c r="D46" s="121" t="s">
        <v>203</v>
      </c>
      <c r="E46" s="102">
        <v>36</v>
      </c>
      <c r="F46" s="101" t="s">
        <v>165</v>
      </c>
      <c r="H46" s="103">
        <f>ROUND(E46*G46, 2)</f>
        <v>0</v>
      </c>
      <c r="J46" s="103">
        <f t="shared" si="2"/>
        <v>0</v>
      </c>
      <c r="O46" s="101">
        <v>20</v>
      </c>
      <c r="P46" s="101" t="s">
        <v>137</v>
      </c>
      <c r="V46" s="105" t="s">
        <v>190</v>
      </c>
      <c r="W46" s="106">
        <v>34.200000000000003</v>
      </c>
      <c r="Z46" s="101" t="s">
        <v>166</v>
      </c>
      <c r="AB46" s="101">
        <v>7</v>
      </c>
    </row>
    <row r="47" spans="1:28">
      <c r="A47" s="98">
        <v>22</v>
      </c>
      <c r="B47" s="99" t="s">
        <v>167</v>
      </c>
      <c r="C47" s="100" t="s">
        <v>204</v>
      </c>
      <c r="D47" s="121" t="s">
        <v>205</v>
      </c>
      <c r="E47" s="102">
        <v>36</v>
      </c>
      <c r="F47" s="101" t="s">
        <v>165</v>
      </c>
      <c r="I47" s="103">
        <f>ROUND(E47*G47, 2)</f>
        <v>0</v>
      </c>
      <c r="J47" s="103">
        <f t="shared" si="2"/>
        <v>0</v>
      </c>
      <c r="K47" s="104">
        <v>2.3999999999999998E-3</v>
      </c>
      <c r="L47" s="104">
        <f>E47*K47</f>
        <v>8.6399999999999991E-2</v>
      </c>
      <c r="O47" s="101">
        <v>20</v>
      </c>
      <c r="P47" s="101" t="s">
        <v>137</v>
      </c>
      <c r="V47" s="105" t="s">
        <v>48</v>
      </c>
      <c r="Z47" s="101" t="s">
        <v>170</v>
      </c>
      <c r="AA47" s="101" t="s">
        <v>206</v>
      </c>
      <c r="AB47" s="101">
        <v>8</v>
      </c>
    </row>
    <row r="48" spans="1:28" ht="25.5">
      <c r="A48" s="98">
        <v>23</v>
      </c>
      <c r="B48" s="99" t="s">
        <v>186</v>
      </c>
      <c r="C48" s="100" t="s">
        <v>207</v>
      </c>
      <c r="D48" s="121" t="s">
        <v>208</v>
      </c>
      <c r="E48" s="102">
        <v>3</v>
      </c>
      <c r="F48" s="101" t="s">
        <v>165</v>
      </c>
      <c r="H48" s="103">
        <f>ROUND(E48*G48, 2)</f>
        <v>0</v>
      </c>
      <c r="J48" s="103">
        <f t="shared" si="2"/>
        <v>0</v>
      </c>
      <c r="O48" s="101">
        <v>20</v>
      </c>
      <c r="P48" s="101" t="s">
        <v>137</v>
      </c>
      <c r="V48" s="105" t="s">
        <v>190</v>
      </c>
      <c r="W48" s="106">
        <v>5.88</v>
      </c>
      <c r="Z48" s="101" t="s">
        <v>166</v>
      </c>
      <c r="AB48" s="101">
        <v>7</v>
      </c>
    </row>
    <row r="49" spans="1:28" ht="25.5">
      <c r="A49" s="98">
        <v>24</v>
      </c>
      <c r="B49" s="99" t="s">
        <v>167</v>
      </c>
      <c r="C49" s="100" t="s">
        <v>209</v>
      </c>
      <c r="D49" s="121" t="s">
        <v>210</v>
      </c>
      <c r="E49" s="102">
        <v>2</v>
      </c>
      <c r="F49" s="101" t="s">
        <v>165</v>
      </c>
      <c r="I49" s="103">
        <f>ROUND(E49*G49, 2)</f>
        <v>0</v>
      </c>
      <c r="J49" s="103">
        <f t="shared" si="2"/>
        <v>0</v>
      </c>
      <c r="O49" s="101">
        <v>20</v>
      </c>
      <c r="P49" s="101" t="s">
        <v>137</v>
      </c>
      <c r="V49" s="105" t="s">
        <v>48</v>
      </c>
      <c r="Z49" s="101" t="s">
        <v>170</v>
      </c>
      <c r="AA49" s="101" t="s">
        <v>137</v>
      </c>
      <c r="AB49" s="101">
        <v>8</v>
      </c>
    </row>
    <row r="50" spans="1:28" ht="25.5">
      <c r="A50" s="98">
        <v>25</v>
      </c>
      <c r="B50" s="99" t="s">
        <v>167</v>
      </c>
      <c r="C50" s="100" t="s">
        <v>211</v>
      </c>
      <c r="D50" s="121" t="s">
        <v>212</v>
      </c>
      <c r="E50" s="102">
        <v>1</v>
      </c>
      <c r="F50" s="101" t="s">
        <v>165</v>
      </c>
      <c r="I50" s="103">
        <f>ROUND(E50*G50, 2)</f>
        <v>0</v>
      </c>
      <c r="J50" s="103">
        <f t="shared" si="2"/>
        <v>0</v>
      </c>
      <c r="O50" s="101">
        <v>20</v>
      </c>
      <c r="P50" s="101" t="s">
        <v>137</v>
      </c>
      <c r="V50" s="105" t="s">
        <v>48</v>
      </c>
      <c r="Z50" s="101" t="s">
        <v>170</v>
      </c>
      <c r="AA50" s="101" t="s">
        <v>137</v>
      </c>
      <c r="AB50" s="101">
        <v>8</v>
      </c>
    </row>
    <row r="51" spans="1:28" ht="25.5">
      <c r="A51" s="98">
        <v>26</v>
      </c>
      <c r="B51" s="99" t="s">
        <v>186</v>
      </c>
      <c r="C51" s="100" t="s">
        <v>213</v>
      </c>
      <c r="D51" s="121" t="s">
        <v>214</v>
      </c>
      <c r="F51" s="101" t="s">
        <v>123</v>
      </c>
      <c r="H51" s="103">
        <f>ROUND(E51*G51, 2)</f>
        <v>0</v>
      </c>
      <c r="J51" s="103">
        <f t="shared" si="2"/>
        <v>0</v>
      </c>
      <c r="O51" s="101">
        <v>20</v>
      </c>
      <c r="P51" s="101" t="s">
        <v>137</v>
      </c>
      <c r="V51" s="105" t="s">
        <v>190</v>
      </c>
      <c r="Z51" s="101" t="s">
        <v>215</v>
      </c>
      <c r="AB51" s="101">
        <v>1</v>
      </c>
    </row>
    <row r="52" spans="1:28" ht="25.5">
      <c r="A52" s="98">
        <v>27</v>
      </c>
      <c r="B52" s="99" t="s">
        <v>186</v>
      </c>
      <c r="C52" s="100" t="s">
        <v>216</v>
      </c>
      <c r="D52" s="121" t="s">
        <v>217</v>
      </c>
      <c r="F52" s="101" t="s">
        <v>123</v>
      </c>
      <c r="H52" s="103">
        <f>ROUND(E52*G52, 2)</f>
        <v>0</v>
      </c>
      <c r="J52" s="103">
        <f t="shared" si="2"/>
        <v>0</v>
      </c>
      <c r="O52" s="101">
        <v>20</v>
      </c>
      <c r="P52" s="101" t="s">
        <v>137</v>
      </c>
      <c r="V52" s="105" t="s">
        <v>190</v>
      </c>
      <c r="Z52" s="101" t="s">
        <v>215</v>
      </c>
      <c r="AB52" s="101">
        <v>1</v>
      </c>
    </row>
    <row r="53" spans="1:28">
      <c r="D53" s="132" t="s">
        <v>218</v>
      </c>
      <c r="E53" s="133">
        <f>J53</f>
        <v>0</v>
      </c>
      <c r="H53" s="133">
        <f>SUM(H39:H52)</f>
        <v>0</v>
      </c>
      <c r="I53" s="133">
        <f>SUM(I39:I52)</f>
        <v>0</v>
      </c>
      <c r="J53" s="133">
        <f>SUM(J39:J52)</f>
        <v>0</v>
      </c>
      <c r="L53" s="134">
        <f>SUM(L39:L52)</f>
        <v>93.266400000000004</v>
      </c>
      <c r="N53" s="135">
        <f>SUM(N39:N52)</f>
        <v>0</v>
      </c>
      <c r="W53" s="106">
        <f>SUM(W39:W52)</f>
        <v>243.87199999999996</v>
      </c>
    </row>
    <row r="55" spans="1:28">
      <c r="B55" s="100" t="s">
        <v>94</v>
      </c>
    </row>
    <row r="56" spans="1:28">
      <c r="A56" s="98">
        <v>28</v>
      </c>
      <c r="B56" s="99" t="s">
        <v>219</v>
      </c>
      <c r="C56" s="100" t="s">
        <v>220</v>
      </c>
      <c r="D56" s="121" t="s">
        <v>221</v>
      </c>
      <c r="E56" s="102">
        <v>133.6</v>
      </c>
      <c r="F56" s="101" t="s">
        <v>136</v>
      </c>
      <c r="H56" s="103">
        <f>ROUND(E56*G56, 2)</f>
        <v>0</v>
      </c>
      <c r="J56" s="103">
        <f>ROUND(E56*G56, 2)</f>
        <v>0</v>
      </c>
      <c r="K56" s="104">
        <v>1.6000000000000001E-4</v>
      </c>
      <c r="L56" s="104">
        <f>E56*K56</f>
        <v>2.1375999999999999E-2</v>
      </c>
      <c r="O56" s="101">
        <v>20</v>
      </c>
      <c r="P56" s="101" t="s">
        <v>137</v>
      </c>
      <c r="V56" s="105" t="s">
        <v>190</v>
      </c>
      <c r="W56" s="106">
        <v>34.735999999999997</v>
      </c>
      <c r="Z56" s="101" t="s">
        <v>222</v>
      </c>
      <c r="AB56" s="101">
        <v>1</v>
      </c>
    </row>
    <row r="57" spans="1:28">
      <c r="A57" s="98">
        <v>29</v>
      </c>
      <c r="B57" s="99" t="s">
        <v>219</v>
      </c>
      <c r="C57" s="100" t="s">
        <v>223</v>
      </c>
      <c r="D57" s="121" t="s">
        <v>224</v>
      </c>
      <c r="E57" s="102">
        <v>133.6</v>
      </c>
      <c r="F57" s="101" t="s">
        <v>136</v>
      </c>
      <c r="H57" s="103">
        <f>ROUND(E57*G57, 2)</f>
        <v>0</v>
      </c>
      <c r="J57" s="103">
        <f>ROUND(E57*G57, 2)</f>
        <v>0</v>
      </c>
      <c r="K57" s="104">
        <v>8.0000000000000007E-5</v>
      </c>
      <c r="L57" s="104">
        <f>E57*K57</f>
        <v>1.0688E-2</v>
      </c>
      <c r="O57" s="101">
        <v>20</v>
      </c>
      <c r="P57" s="101" t="s">
        <v>137</v>
      </c>
      <c r="V57" s="105" t="s">
        <v>190</v>
      </c>
      <c r="W57" s="106">
        <v>17.501999999999999</v>
      </c>
      <c r="Z57" s="101" t="s">
        <v>222</v>
      </c>
      <c r="AB57" s="101">
        <v>1</v>
      </c>
    </row>
    <row r="58" spans="1:28">
      <c r="D58" s="132" t="s">
        <v>225</v>
      </c>
      <c r="E58" s="133">
        <f>J58</f>
        <v>0</v>
      </c>
      <c r="H58" s="133">
        <f>SUM(H55:H57)</f>
        <v>0</v>
      </c>
      <c r="I58" s="133">
        <f>SUM(I55:I57)</f>
        <v>0</v>
      </c>
      <c r="J58" s="133">
        <f>SUM(J55:J57)</f>
        <v>0</v>
      </c>
      <c r="L58" s="134">
        <f>SUM(L55:L57)</f>
        <v>3.2063999999999995E-2</v>
      </c>
      <c r="N58" s="135">
        <f>SUM(N55:N57)</f>
        <v>0</v>
      </c>
      <c r="W58" s="106">
        <f>SUM(W55:W57)</f>
        <v>52.238</v>
      </c>
    </row>
    <row r="60" spans="1:28">
      <c r="D60" s="132" t="s">
        <v>95</v>
      </c>
      <c r="E60" s="133">
        <f>J60</f>
        <v>0</v>
      </c>
      <c r="H60" s="133">
        <f>+H53+H58</f>
        <v>0</v>
      </c>
      <c r="I60" s="133">
        <f>+I53+I58</f>
        <v>0</v>
      </c>
      <c r="J60" s="133">
        <f>+J53+J58</f>
        <v>0</v>
      </c>
      <c r="L60" s="134">
        <f>+L53+L58</f>
        <v>93.29846400000001</v>
      </c>
      <c r="N60" s="135">
        <f>+N53+N58</f>
        <v>0</v>
      </c>
      <c r="W60" s="106">
        <f>+W53+W58</f>
        <v>296.10999999999996</v>
      </c>
    </row>
    <row r="62" spans="1:28">
      <c r="D62" s="137" t="s">
        <v>96</v>
      </c>
      <c r="E62" s="133">
        <f>J62</f>
        <v>0</v>
      </c>
      <c r="H62" s="133">
        <f>+H37+H60</f>
        <v>0</v>
      </c>
      <c r="I62" s="133">
        <f>+I37+I60</f>
        <v>0</v>
      </c>
      <c r="J62" s="133">
        <f>+J37+J60</f>
        <v>0</v>
      </c>
      <c r="L62" s="134">
        <f>+L37+L60</f>
        <v>94.771344000000013</v>
      </c>
      <c r="N62" s="135">
        <f>+N37+N60</f>
        <v>0</v>
      </c>
      <c r="W62" s="106">
        <f>+W37+W60</f>
        <v>773.79600000000005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Macková</dc:creator>
  <cp:lastModifiedBy>Kristak</cp:lastModifiedBy>
  <cp:lastPrinted>2016-04-18T11:45:03Z</cp:lastPrinted>
  <dcterms:created xsi:type="dcterms:W3CDTF">1999-04-06T07:39:42Z</dcterms:created>
  <dcterms:modified xsi:type="dcterms:W3CDTF">2020-05-22T09:07:46Z</dcterms:modified>
</cp:coreProperties>
</file>