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/>
  <c r="W105" i="5"/>
  <c r="G28" i="4"/>
  <c r="N105" i="5"/>
  <c r="N107" i="5"/>
  <c r="F29" i="4"/>
  <c r="L105" i="5"/>
  <c r="L107" i="5"/>
  <c r="E29" i="4"/>
  <c r="I105" i="5"/>
  <c r="C28" i="4"/>
  <c r="J104" i="5"/>
  <c r="J105" i="5"/>
  <c r="H104" i="5"/>
  <c r="H105" i="5"/>
  <c r="W98" i="5"/>
  <c r="G25" i="4"/>
  <c r="N98" i="5"/>
  <c r="F25" i="4"/>
  <c r="I98" i="5"/>
  <c r="C25" i="4"/>
  <c r="L97" i="5"/>
  <c r="L98" i="5"/>
  <c r="E25" i="4"/>
  <c r="J97" i="5"/>
  <c r="J98" i="5"/>
  <c r="H97" i="5"/>
  <c r="H98" i="5"/>
  <c r="B25" i="4"/>
  <c r="W94" i="5"/>
  <c r="G24" i="4"/>
  <c r="N94" i="5"/>
  <c r="F24" i="4"/>
  <c r="J93" i="5"/>
  <c r="H93" i="5"/>
  <c r="J92" i="5"/>
  <c r="H92" i="5"/>
  <c r="L91" i="5"/>
  <c r="J91" i="5"/>
  <c r="H91" i="5"/>
  <c r="L90" i="5"/>
  <c r="J90" i="5"/>
  <c r="I90" i="5"/>
  <c r="I94" i="5"/>
  <c r="C24" i="4"/>
  <c r="L89" i="5"/>
  <c r="L94" i="5"/>
  <c r="E24" i="4"/>
  <c r="J89" i="5"/>
  <c r="H89" i="5"/>
  <c r="H94" i="5"/>
  <c r="B24" i="4"/>
  <c r="W86" i="5"/>
  <c r="G23" i="4"/>
  <c r="L86" i="5"/>
  <c r="E23" i="4"/>
  <c r="I86" i="5"/>
  <c r="C23" i="4"/>
  <c r="J85" i="5"/>
  <c r="H85" i="5"/>
  <c r="H86" i="5"/>
  <c r="B23" i="4"/>
  <c r="J84" i="5"/>
  <c r="H84" i="5"/>
  <c r="N83" i="5"/>
  <c r="N86" i="5"/>
  <c r="J83" i="5"/>
  <c r="J86" i="5"/>
  <c r="H83" i="5"/>
  <c r="G22" i="4"/>
  <c r="W80" i="5"/>
  <c r="N80" i="5"/>
  <c r="F22" i="4"/>
  <c r="L79" i="5"/>
  <c r="J79" i="5"/>
  <c r="H79" i="5"/>
  <c r="J78" i="5"/>
  <c r="I78" i="5"/>
  <c r="I80" i="5"/>
  <c r="C22" i="4"/>
  <c r="L77" i="5"/>
  <c r="J77" i="5"/>
  <c r="H77" i="5"/>
  <c r="L76" i="5"/>
  <c r="L80" i="5"/>
  <c r="E22" i="4"/>
  <c r="J76" i="5"/>
  <c r="J80" i="5"/>
  <c r="H76" i="5"/>
  <c r="H80" i="5"/>
  <c r="B22" i="4"/>
  <c r="G21" i="4"/>
  <c r="W73" i="5"/>
  <c r="N73" i="5"/>
  <c r="F21" i="4"/>
  <c r="J72" i="5"/>
  <c r="H72" i="5"/>
  <c r="H73" i="5"/>
  <c r="B21" i="4"/>
  <c r="J71" i="5"/>
  <c r="H71" i="5"/>
  <c r="L70" i="5"/>
  <c r="J70" i="5"/>
  <c r="I70" i="5"/>
  <c r="I73" i="5"/>
  <c r="C21" i="4"/>
  <c r="L69" i="5"/>
  <c r="J69" i="5"/>
  <c r="H69" i="5"/>
  <c r="L68" i="5"/>
  <c r="L73" i="5"/>
  <c r="E21" i="4"/>
  <c r="J68" i="5"/>
  <c r="J73" i="5"/>
  <c r="D21" i="4"/>
  <c r="H68" i="5"/>
  <c r="F20" i="4"/>
  <c r="W65" i="5"/>
  <c r="G20" i="4"/>
  <c r="N65" i="5"/>
  <c r="I65" i="5"/>
  <c r="C20" i="4"/>
  <c r="J64" i="5"/>
  <c r="H64" i="5"/>
  <c r="J63" i="5"/>
  <c r="H63" i="5"/>
  <c r="L62" i="5"/>
  <c r="L65" i="5"/>
  <c r="E20" i="4"/>
  <c r="J62" i="5"/>
  <c r="H62" i="5"/>
  <c r="L61" i="5"/>
  <c r="J61" i="5"/>
  <c r="H61" i="5"/>
  <c r="W58" i="5"/>
  <c r="G19" i="4"/>
  <c r="N58" i="5"/>
  <c r="F19" i="4"/>
  <c r="J57" i="5"/>
  <c r="H57" i="5"/>
  <c r="J56" i="5"/>
  <c r="H56" i="5"/>
  <c r="J55" i="5"/>
  <c r="I55" i="5"/>
  <c r="L54" i="5"/>
  <c r="J54" i="5"/>
  <c r="J58" i="5"/>
  <c r="H54" i="5"/>
  <c r="J53" i="5"/>
  <c r="I53" i="5"/>
  <c r="L52" i="5"/>
  <c r="J52" i="5"/>
  <c r="H52" i="5"/>
  <c r="L51" i="5"/>
  <c r="J51" i="5"/>
  <c r="I51" i="5"/>
  <c r="I58" i="5"/>
  <c r="L50" i="5"/>
  <c r="L58" i="5"/>
  <c r="E19" i="4"/>
  <c r="J50" i="5"/>
  <c r="H50" i="5"/>
  <c r="W47" i="5"/>
  <c r="G18" i="4"/>
  <c r="N47" i="5"/>
  <c r="F18" i="4"/>
  <c r="I47" i="5"/>
  <c r="C18" i="4"/>
  <c r="J46" i="5"/>
  <c r="H46" i="5"/>
  <c r="H47" i="5"/>
  <c r="B18" i="4"/>
  <c r="J45" i="5"/>
  <c r="H45" i="5"/>
  <c r="J44" i="5"/>
  <c r="H44" i="5"/>
  <c r="L43" i="5"/>
  <c r="J43" i="5"/>
  <c r="H43" i="5"/>
  <c r="L42" i="5"/>
  <c r="J42" i="5"/>
  <c r="H42" i="5"/>
  <c r="L41" i="5"/>
  <c r="L47" i="5"/>
  <c r="E18" i="4"/>
  <c r="J41" i="5"/>
  <c r="H41" i="5"/>
  <c r="F17" i="4"/>
  <c r="W38" i="5"/>
  <c r="G17" i="4"/>
  <c r="N38" i="5"/>
  <c r="I38" i="5"/>
  <c r="C17" i="4"/>
  <c r="J37" i="5"/>
  <c r="H37" i="5"/>
  <c r="J36" i="5"/>
  <c r="J38" i="5"/>
  <c r="H36" i="5"/>
  <c r="J35" i="5"/>
  <c r="H35" i="5"/>
  <c r="L34" i="5"/>
  <c r="L38" i="5"/>
  <c r="J34" i="5"/>
  <c r="H34" i="5"/>
  <c r="H38" i="5"/>
  <c r="W28" i="5"/>
  <c r="G14" i="4"/>
  <c r="N28" i="5"/>
  <c r="F14" i="4"/>
  <c r="I28" i="5"/>
  <c r="I30" i="5"/>
  <c r="J27" i="5"/>
  <c r="H27" i="5"/>
  <c r="J26" i="5"/>
  <c r="H26" i="5"/>
  <c r="L25" i="5"/>
  <c r="L28" i="5"/>
  <c r="E14" i="4"/>
  <c r="J25" i="5"/>
  <c r="J28" i="5"/>
  <c r="H25" i="5"/>
  <c r="H28" i="5"/>
  <c r="B14" i="4"/>
  <c r="W22" i="5"/>
  <c r="G13" i="4"/>
  <c r="N22" i="5"/>
  <c r="F13" i="4"/>
  <c r="L22" i="5"/>
  <c r="E13" i="4"/>
  <c r="I22" i="5"/>
  <c r="C13" i="4"/>
  <c r="J21" i="5"/>
  <c r="J22" i="5"/>
  <c r="H21" i="5"/>
  <c r="H22" i="5"/>
  <c r="B13" i="4"/>
  <c r="C12" i="4"/>
  <c r="W18" i="5"/>
  <c r="W30" i="5"/>
  <c r="N18" i="5"/>
  <c r="F12" i="4"/>
  <c r="I18" i="5"/>
  <c r="L17" i="5"/>
  <c r="J17" i="5"/>
  <c r="H17" i="5"/>
  <c r="J16" i="5"/>
  <c r="H16" i="5"/>
  <c r="L15" i="5"/>
  <c r="J15" i="5"/>
  <c r="H15" i="5"/>
  <c r="L14" i="5"/>
  <c r="L18" i="5"/>
  <c r="J14" i="5"/>
  <c r="J18" i="5"/>
  <c r="H14" i="5"/>
  <c r="H18" i="5"/>
  <c r="F1" i="3"/>
  <c r="J13" i="3"/>
  <c r="J14" i="3"/>
  <c r="F19" i="3"/>
  <c r="J20" i="3"/>
  <c r="F26" i="3"/>
  <c r="J26" i="3"/>
  <c r="D8" i="5"/>
  <c r="B8" i="4"/>
  <c r="E28" i="4"/>
  <c r="I107" i="5"/>
  <c r="W107" i="5"/>
  <c r="G29" i="4"/>
  <c r="W100" i="5"/>
  <c r="G26" i="4"/>
  <c r="C29" i="4"/>
  <c r="E18" i="3"/>
  <c r="J47" i="5"/>
  <c r="E47" i="5"/>
  <c r="H58" i="5"/>
  <c r="B19" i="4"/>
  <c r="H65" i="5"/>
  <c r="B20" i="4"/>
  <c r="J65" i="5"/>
  <c r="D20" i="4"/>
  <c r="J94" i="5"/>
  <c r="E94" i="5"/>
  <c r="D18" i="4"/>
  <c r="E73" i="5"/>
  <c r="D13" i="4"/>
  <c r="E22" i="5"/>
  <c r="D22" i="4"/>
  <c r="E80" i="5"/>
  <c r="E65" i="5"/>
  <c r="D24" i="4"/>
  <c r="G15" i="4"/>
  <c r="W109" i="5"/>
  <c r="G32" i="4"/>
  <c r="E12" i="4"/>
  <c r="L30" i="5"/>
  <c r="L100" i="5"/>
  <c r="E26" i="4"/>
  <c r="E17" i="4"/>
  <c r="E28" i="5"/>
  <c r="D14" i="4"/>
  <c r="I100" i="5"/>
  <c r="C19" i="4"/>
  <c r="H107" i="5"/>
  <c r="B28" i="4"/>
  <c r="E105" i="5"/>
  <c r="D28" i="4"/>
  <c r="J107" i="5"/>
  <c r="D12" i="4"/>
  <c r="E18" i="5"/>
  <c r="J30" i="5"/>
  <c r="E16" i="3"/>
  <c r="C15" i="4"/>
  <c r="E86" i="5"/>
  <c r="D23" i="4"/>
  <c r="D25" i="4"/>
  <c r="E98" i="5"/>
  <c r="H30" i="5"/>
  <c r="B12" i="4"/>
  <c r="B17" i="4"/>
  <c r="H100" i="5"/>
  <c r="J100" i="5"/>
  <c r="E38" i="5"/>
  <c r="D17" i="4"/>
  <c r="D19" i="4"/>
  <c r="E58" i="5"/>
  <c r="N100" i="5"/>
  <c r="F26" i="4"/>
  <c r="F23" i="4"/>
  <c r="G12" i="4"/>
  <c r="N30" i="5"/>
  <c r="C14" i="4"/>
  <c r="F28" i="4"/>
  <c r="D15" i="4"/>
  <c r="E30" i="5"/>
  <c r="J109" i="5"/>
  <c r="E100" i="5"/>
  <c r="D26" i="4"/>
  <c r="E107" i="5"/>
  <c r="D29" i="4"/>
  <c r="E17" i="3"/>
  <c r="C26" i="4"/>
  <c r="B26" i="4"/>
  <c r="D17" i="3"/>
  <c r="F17" i="3"/>
  <c r="B29" i="4"/>
  <c r="D18" i="3"/>
  <c r="F18" i="3"/>
  <c r="E15" i="4"/>
  <c r="L109" i="5"/>
  <c r="E32" i="4"/>
  <c r="F15" i="4"/>
  <c r="N109" i="5"/>
  <c r="F32" i="4"/>
  <c r="B15" i="4"/>
  <c r="H109" i="5"/>
  <c r="B32" i="4"/>
  <c r="D16" i="3"/>
  <c r="I109" i="5"/>
  <c r="C32" i="4"/>
  <c r="E20" i="3"/>
  <c r="E109" i="5"/>
  <c r="D32" i="4"/>
  <c r="D20" i="3"/>
  <c r="F16" i="3"/>
  <c r="F20" i="3"/>
  <c r="J28" i="3"/>
  <c r="I29" i="3"/>
  <c r="J29" i="3"/>
  <c r="J31" i="3"/>
  <c r="F14" i="3"/>
  <c r="F12" i="3"/>
  <c r="F13" i="3"/>
  <c r="J12" i="3"/>
</calcChain>
</file>

<file path=xl/sharedStrings.xml><?xml version="1.0" encoding="utf-8"?>
<sst xmlns="http://schemas.openxmlformats.org/spreadsheetml/2006/main" count="709" uniqueCount="292">
  <si>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</si>
  <si>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</si>
  <si>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</si>
  <si>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</si>
  <si>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</si>
  <si>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</si>
  <si>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</si>
  <si>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</si>
  <si>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</si>
  <si>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</si>
  <si>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</si>
  <si>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</si>
  <si>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</si>
  <si>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</si>
  <si>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</si>
  <si>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</si>
  <si>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</si>
  <si>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</si>
  <si>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</si>
  <si>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</si>
  <si>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</si>
  <si>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</si>
  <si>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</si>
  <si>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</si>
  <si>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</si>
  <si>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</si>
  <si>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</si>
  <si>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</si>
  <si>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</si>
  <si>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</si>
  <si>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</si>
  <si>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</si>
  <si>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</si>
  <si>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</si>
  <si>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</si>
  <si>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</si>
  <si>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</si>
  <si>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</si>
  <si>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</si>
  <si>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</si>
  <si>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</si>
  <si>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</si>
  <si>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</si>
  <si>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</si>
  <si>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</si>
  <si>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</si>
  <si>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</si>
  <si>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</si>
  <si>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</si>
  <si>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</si>
  <si>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</si>
  <si>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</si>
  <si>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</si>
  <si>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</si>
  <si>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</si>
  <si>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</si>
  <si>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</si>
  <si>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</si>
  <si>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</si>
  <si>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</si>
  <si>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</si>
  <si>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</si>
  <si>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</si>
  <si>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</si>
  <si>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</si>
  <si>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</si>
  <si>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</si>
  <si>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</si>
  <si>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</si>
  <si>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</si>
  <si>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</si>
  <si>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</si>
  <si>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</si>
  <si>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</si>
  <si>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</si>
  <si>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</si>
  <si>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</si>
  <si>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</si>
  <si>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</si>
  <si>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</si>
  <si>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</si>
  <si>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</si>
  <si>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</si>
  <si>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</si>
  <si>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</si>
  <si>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</si>
  <si>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</si>
  <si>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</si>
  <si>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</si>
  <si>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</si>
  <si>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</si>
  <si>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</si>
  <si>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</si>
  <si>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</si>
  <si>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</si>
  <si>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</si>
  <si>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</si>
  <si>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</si>
  <si>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</si>
  <si>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</si>
  <si>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</si>
  <si>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Zlata Macková                           </t>
  </si>
  <si>
    <t xml:space="preserve">JKSO : </t>
  </si>
  <si>
    <t>EUR</t>
  </si>
  <si>
    <t>Dátum: 07.07.2020</t>
  </si>
  <si>
    <t>Stavba :Oprava budovy pre odpadové služby mesta Rožňava</t>
  </si>
  <si>
    <t>JKSO :</t>
  </si>
  <si>
    <t>Zlata Macková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</si>
  <si>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</si>
  <si>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</si>
  <si>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</si>
  <si>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</si>
  <si>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</si>
  <si>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</si>
  <si>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</si>
  <si>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</si>
  <si>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</si>
  <si>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</si>
  <si>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</si>
  <si>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</si>
  <si>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</si>
  <si>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</si>
  <si>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</si>
  <si>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</si>
  <si>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</si>
  <si>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</si>
  <si>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6 - ÚPRAVY POVRCHOV, PODLAHY, VÝPLNE</t>
  </si>
  <si>
    <t>011</t>
  </si>
  <si>
    <t xml:space="preserve">63131-5611   </t>
  </si>
  <si>
    <t xml:space="preserve">Mazanina z betónu prostého tr. C16/20 hr. 12-24 cm                                                                      </t>
  </si>
  <si>
    <t xml:space="preserve">m3      </t>
  </si>
  <si>
    <t xml:space="preserve">                    </t>
  </si>
  <si>
    <t>45.25.32</t>
  </si>
  <si>
    <t>253</t>
  </si>
  <si>
    <t xml:space="preserve">63131-9761   </t>
  </si>
  <si>
    <t xml:space="preserve">Príplatok prehladenie povrchu oceľou                                                                                    </t>
  </si>
  <si>
    <t xml:space="preserve">63131-9771   </t>
  </si>
  <si>
    <t xml:space="preserve">Príplatok strhnutie povrchu                                                                                             </t>
  </si>
  <si>
    <t xml:space="preserve">63245-1062   </t>
  </si>
  <si>
    <t xml:space="preserve">Poter pieskocement. min. 25 MPa ocel. hladený alebo liaty hr. do 2 cm                                                   </t>
  </si>
  <si>
    <t xml:space="preserve">m2      </t>
  </si>
  <si>
    <t xml:space="preserve">6 - ÚPRAVY POVRCHOV, PODLAHY, VÝPLNE  spolu: </t>
  </si>
  <si>
    <t>8 - RÚROVÉ VEDENIA</t>
  </si>
  <si>
    <t>271</t>
  </si>
  <si>
    <t xml:space="preserve">87131-3120   </t>
  </si>
  <si>
    <t xml:space="preserve">Kanalizačná prípojka ( rezanie betónu,  výkop, potrubie, napojenie, skúška tesnosti, zásyp)                             </t>
  </si>
  <si>
    <t xml:space="preserve">m       </t>
  </si>
  <si>
    <t>45.21.41</t>
  </si>
  <si>
    <t xml:space="preserve">8 - RÚROVÉ VEDENIA  spolu: </t>
  </si>
  <si>
    <t>9 - OSTATNÉ KONŠTRUKCIE A PRÁCE</t>
  </si>
  <si>
    <t>003</t>
  </si>
  <si>
    <t xml:space="preserve">94195-5002   </t>
  </si>
  <si>
    <t xml:space="preserve">Lešenie ľahké prac. pomocné výš. podlahy do 1,9 m                                                                       </t>
  </si>
  <si>
    <t>45.25.10</t>
  </si>
  <si>
    <t xml:space="preserve">99801-1001   </t>
  </si>
  <si>
    <t xml:space="preserve">Presun hmôt pre budovy murované výšky do 6 m                                                                            </t>
  </si>
  <si>
    <t xml:space="preserve">t       </t>
  </si>
  <si>
    <t>45.21.6*</t>
  </si>
  <si>
    <t xml:space="preserve">99801-1015   </t>
  </si>
  <si>
    <t xml:space="preserve">Prípl. za zväčšený presun do 1 km pre budovy murované                                                                   </t>
  </si>
  <si>
    <t xml:space="preserve">9 - OSTATNÉ KONŠTRUKCIE A PRÁCE  spolu: </t>
  </si>
  <si>
    <t xml:space="preserve">PRÁCE A DODÁVKY HSV  spolu: </t>
  </si>
  <si>
    <t>PRÁCE A DODÁVKY PSV</t>
  </si>
  <si>
    <t>721 - Vnútorná kanalizácia</t>
  </si>
  <si>
    <t>721</t>
  </si>
  <si>
    <t xml:space="preserve">72117-1106   </t>
  </si>
  <si>
    <t xml:space="preserve">Potrubie kanal. z PVC-U rúr hrdlových odpadné D 63x1,8                                                                  </t>
  </si>
  <si>
    <t>I</t>
  </si>
  <si>
    <t>45.33.20</t>
  </si>
  <si>
    <t xml:space="preserve">72129-0111   </t>
  </si>
  <si>
    <t xml:space="preserve">Skúška tesnosti kanalizácie vodou do DN 125                                                                             </t>
  </si>
  <si>
    <t xml:space="preserve">99872-1201   </t>
  </si>
  <si>
    <t xml:space="preserve">Presun hmôt pre vnút. kanalizáciu v objektoch výšky do 6 m                                                              </t>
  </si>
  <si>
    <t xml:space="preserve">%       </t>
  </si>
  <si>
    <t>45.33.30</t>
  </si>
  <si>
    <t xml:space="preserve">99872-1292   </t>
  </si>
  <si>
    <t xml:space="preserve">Prípl. za zväč. presun hmôt do 100 m pre vnút. kanalizáciu                                                              </t>
  </si>
  <si>
    <t xml:space="preserve">721 - Vnútorná kanalizácia  spolu: </t>
  </si>
  <si>
    <t>722 - Vnútorný vodovod</t>
  </si>
  <si>
    <t xml:space="preserve">72217-1211   </t>
  </si>
  <si>
    <t xml:space="preserve">Potrubie vodov. z rúrok PE rad stred. ťažk. rPE D 20/2,0                                                                </t>
  </si>
  <si>
    <t xml:space="preserve">72223-0101   </t>
  </si>
  <si>
    <t xml:space="preserve">Armat. vodov. s 2 závitmi, guľový ventil                                                                                </t>
  </si>
  <si>
    <t xml:space="preserve">kus     </t>
  </si>
  <si>
    <t xml:space="preserve">72229-0215   </t>
  </si>
  <si>
    <t xml:space="preserve">Tlakové skúšky vodov. potrubia hrdl. alebo prírub. do DN 100                                                            </t>
  </si>
  <si>
    <t xml:space="preserve">72229-0234   </t>
  </si>
  <si>
    <t xml:space="preserve">Preplachovanie a dezinfekcia vodov. potrubia do DN 80                                                                   </t>
  </si>
  <si>
    <t xml:space="preserve">99872-2201   </t>
  </si>
  <si>
    <t xml:space="preserve">Presun hmôt pre vnút. vodovod v objektoch výšky do 6 m                                                                  </t>
  </si>
  <si>
    <t xml:space="preserve">99872-2292   </t>
  </si>
  <si>
    <t xml:space="preserve">Prípl. za zväč. presun hmôt do 100 m pre vnút. vodovod                                                                  </t>
  </si>
  <si>
    <t xml:space="preserve">722 - Vnútorný vodovod  spolu: </t>
  </si>
  <si>
    <t>725 - Zariaďovacie predmety</t>
  </si>
  <si>
    <t xml:space="preserve">72511-9305   </t>
  </si>
  <si>
    <t xml:space="preserve">Montáž záchodovým mís kombinovaných                                                                                     </t>
  </si>
  <si>
    <t xml:space="preserve">súbor   </t>
  </si>
  <si>
    <t>MAT</t>
  </si>
  <si>
    <t xml:space="preserve">642 328030   </t>
  </si>
  <si>
    <t xml:space="preserve">Misa záchodová Kombi štandardná kvalita                                                                                 </t>
  </si>
  <si>
    <t>26.22.10</t>
  </si>
  <si>
    <t xml:space="preserve">72521-9201   </t>
  </si>
  <si>
    <t xml:space="preserve">Montáž umývadiel keramických                                                                                            </t>
  </si>
  <si>
    <t xml:space="preserve">642 137850   </t>
  </si>
  <si>
    <t xml:space="preserve">Umyvadlo ker biele                                                                                                      </t>
  </si>
  <si>
    <t xml:space="preserve">  .  .  </t>
  </si>
  <si>
    <t xml:space="preserve">72553-0151   </t>
  </si>
  <si>
    <t xml:space="preserve">Montáž prietokového ohrievača s batériou                                                                                </t>
  </si>
  <si>
    <t xml:space="preserve">921 AN33775  </t>
  </si>
  <si>
    <t xml:space="preserve">Ohrievač priet. HAKL EB112-1843/D                                                                                       </t>
  </si>
  <si>
    <t xml:space="preserve">99872-5201   </t>
  </si>
  <si>
    <t xml:space="preserve">Presun hmôt pre zariaď. predmety v objektoch výšky do 6 m                                                               </t>
  </si>
  <si>
    <t xml:space="preserve">99872-5292   </t>
  </si>
  <si>
    <t xml:space="preserve">Prípl. za zväč. presun hmôt do 100 m pre zariaď. predmety                                                               </t>
  </si>
  <si>
    <t xml:space="preserve">725 - Zariaďovacie predmety  spolu: </t>
  </si>
  <si>
    <t>763 - Konštrukcie  - drevostavby</t>
  </si>
  <si>
    <t>763</t>
  </si>
  <si>
    <t xml:space="preserve">76312-2241   </t>
  </si>
  <si>
    <t xml:space="preserve">Predsadená stena W623 15 mm 1xopláštená GKFI 42 mm                                                                      </t>
  </si>
  <si>
    <t>45.41.10</t>
  </si>
  <si>
    <t xml:space="preserve">76313-3420   </t>
  </si>
  <si>
    <t xml:space="preserve">Podhľady sadr. D113 zaves. oceľ. konštr. v rov. CD, bez tep. izol. GKFI 15 mm                                           </t>
  </si>
  <si>
    <t xml:space="preserve">99876-3201   </t>
  </si>
  <si>
    <t xml:space="preserve">Presun hmôt pre drevostavby v objektoch  výšky do 12 m                                                                  </t>
  </si>
  <si>
    <t>45.42.13</t>
  </si>
  <si>
    <t xml:space="preserve">99876-3294   </t>
  </si>
  <si>
    <t xml:space="preserve">Prípl. za zväčšený presun do 1000 m pre drevostavby                                                                     </t>
  </si>
  <si>
    <t xml:space="preserve">763 - Konštrukcie  - drevostavby  spolu: </t>
  </si>
  <si>
    <t>771 - Podlahy z dlaždíc  keramických</t>
  </si>
  <si>
    <t>771</t>
  </si>
  <si>
    <t xml:space="preserve">77156-9795   </t>
  </si>
  <si>
    <t xml:space="preserve">Prípl. za škárovanie                                                                                                    </t>
  </si>
  <si>
    <t>45.43.12</t>
  </si>
  <si>
    <t xml:space="preserve">77157-1101   </t>
  </si>
  <si>
    <t xml:space="preserve">Montáž podláh z dlaždíc keram. rež. hlad.                                                                               </t>
  </si>
  <si>
    <t xml:space="preserve">597 3A0147   </t>
  </si>
  <si>
    <t xml:space="preserve">Dlažba keramická, protišmyková                                                                                          </t>
  </si>
  <si>
    <t>26.30.10</t>
  </si>
  <si>
    <t xml:space="preserve">99877-1201   </t>
  </si>
  <si>
    <t xml:space="preserve">Presun hmôt pre podlahy z dlaždíc v objektoch výšky do 6 m                                                              </t>
  </si>
  <si>
    <t xml:space="preserve">99877-1292   </t>
  </si>
  <si>
    <t xml:space="preserve">Prípl. za zväčšený presun do 100 m pre podlahy z dlaždíc                                                                </t>
  </si>
  <si>
    <t xml:space="preserve">771 - Podlahy z dlaždíc  keramických  spolu: </t>
  </si>
  <si>
    <t>775 - Podlahy vlysové a parketové</t>
  </si>
  <si>
    <t>775</t>
  </si>
  <si>
    <t xml:space="preserve">77541-3122   </t>
  </si>
  <si>
    <t xml:space="preserve">Podlahové soklíky alebo lišty prip. skrutkami                                                                           </t>
  </si>
  <si>
    <t>45.43.22</t>
  </si>
  <si>
    <t xml:space="preserve">77597-1203   </t>
  </si>
  <si>
    <t xml:space="preserve">Montáž  plávajúcich podlah z lamiel dýhov                                                                               </t>
  </si>
  <si>
    <t xml:space="preserve">595 914055   </t>
  </si>
  <si>
    <t xml:space="preserve">Podlaha laminátová                                                                                                      </t>
  </si>
  <si>
    <t xml:space="preserve">77597-3112   </t>
  </si>
  <si>
    <t xml:space="preserve">Podložka pod pláv.podlahu,fólia                                                                                         </t>
  </si>
  <si>
    <t xml:space="preserve">775 - Podlahy vlysové a parketové  spolu: </t>
  </si>
  <si>
    <t>776 - Podlahy povlakové</t>
  </si>
  <si>
    <t xml:space="preserve">77651-1810   </t>
  </si>
  <si>
    <t xml:space="preserve">Odstránenie povlakových podláh lepených bez podložky                                                                    </t>
  </si>
  <si>
    <t>45.43.21</t>
  </si>
  <si>
    <t xml:space="preserve">99877-6201   </t>
  </si>
  <si>
    <t xml:space="preserve">Presun hmôt pre podlahy povlakové v objektoch výšky do 6 m                                                              </t>
  </si>
  <si>
    <t xml:space="preserve">99877-6292   </t>
  </si>
  <si>
    <t xml:space="preserve">Prípl. za zväčšený presun hmôt do 100 m pre podlahy povlakové                                                           </t>
  </si>
  <si>
    <t xml:space="preserve">776 - Podlahy povlakové  spolu: </t>
  </si>
  <si>
    <t>781 - Obklady z obkladačiek a dosiek</t>
  </si>
  <si>
    <t xml:space="preserve">78141-1011   </t>
  </si>
  <si>
    <t xml:space="preserve">Montáž obkladov vnút. z obklad. pórovin.                                                                                </t>
  </si>
  <si>
    <t xml:space="preserve">597 4A0329   </t>
  </si>
  <si>
    <t xml:space="preserve">Obklad keramický                                                                                                        </t>
  </si>
  <si>
    <t xml:space="preserve">78141-9704   </t>
  </si>
  <si>
    <t xml:space="preserve">99878-1201   </t>
  </si>
  <si>
    <t xml:space="preserve">Presun hmôt pre obklady keramické v objektoch výšky do 6 m                                                              </t>
  </si>
  <si>
    <t xml:space="preserve">99878-1292   </t>
  </si>
  <si>
    <t xml:space="preserve">Prípl. za zväčšený presun do 100 m pre obklady keramické                                                                </t>
  </si>
  <si>
    <t xml:space="preserve">781 - Obklady z obkladačiek a dosiek  spolu: </t>
  </si>
  <si>
    <t>784 - Maľby</t>
  </si>
  <si>
    <t>784</t>
  </si>
  <si>
    <t xml:space="preserve">78445-2571   </t>
  </si>
  <si>
    <t xml:space="preserve">Maľba zo zmesí tekut. Esmal 1far. dvojnás. v miest. do 3,8m                                                             </t>
  </si>
  <si>
    <t>45.44.21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</si>
  <si>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</si>
  <si>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</si>
  <si>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</si>
  <si>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</si>
  <si>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</si>
  <si>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 xml:space="preserve">21   -       </t>
  </si>
  <si>
    <t xml:space="preserve">EUR     </t>
  </si>
  <si>
    <t xml:space="preserve">M21 - 155 Elektromontáže  spolu: </t>
  </si>
  <si>
    <t xml:space="preserve">PRÁCE A DODÁVKY M  spolu: </t>
  </si>
  <si>
    <t>Za rozpočet celkom</t>
  </si>
  <si>
    <t xml:space="preserve">Rozvody elektroinštalácie, svietidla, vypínače, zásuvky, revízia                                            </t>
  </si>
  <si>
    <t>.07.2020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</si>
</sst>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8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9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0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J5" sqref="J5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105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/>
      <c r="D3" s="27"/>
      <c r="E3" s="27"/>
      <c r="F3" s="27"/>
      <c r="G3" s="28" t="s">
        <v>106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 t="s">
        <v>107</v>
      </c>
      <c r="I5" s="35" t="s">
        <v>22</v>
      </c>
      <c r="J5" s="37" t="s">
        <v>291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>
        <f>IF(B12&lt;&gt;0,ROUND($J$31/B12,0),0)</f>
        <v>0</v>
      </c>
      <c r="G12" s="24">
        <v>1</v>
      </c>
      <c r="H12" s="23" t="s">
        <v>113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Prehlad!H30</f>
        <v>0</v>
      </c>
      <c r="E16" s="126">
        <f>Prehlad!I30</f>
        <v>0</v>
      </c>
      <c r="F16" s="127">
        <f>D16+E16</f>
        <v>0</v>
      </c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>
        <f>Prehlad!H100</f>
        <v>0</v>
      </c>
      <c r="E17" s="128">
        <f>Prehlad!I100</f>
        <v>0</v>
      </c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>
        <f>Prehlad!H107</f>
        <v>0</v>
      </c>
      <c r="E18" s="128">
        <f>Prehlad!I107</f>
        <v>0</v>
      </c>
      <c r="F18" s="127">
        <f>D18+E18</f>
        <v>0</v>
      </c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>
        <v>0</v>
      </c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>
        <v>0</v>
      </c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showGridLines="0" workbookViewId="0">
      <pane ySplit="10" topLeftCell="A11" activePane="bottomLeft" state="frozen"/>
      <selection pane="bottomLeft" activeCell="A8" sqref="A8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105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/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Prehlad!H18</f>
        <v>0</v>
      </c>
      <c r="C12" s="6">
        <f>Prehlad!I18</f>
        <v>0</v>
      </c>
      <c r="D12" s="6">
        <f>Prehlad!J18</f>
        <v>0</v>
      </c>
      <c r="E12" s="7">
        <f>Prehlad!L18</f>
        <v>1.1908379</v>
      </c>
      <c r="F12" s="5">
        <f>Prehlad!N18</f>
        <v>0</v>
      </c>
      <c r="G12" s="5">
        <f>Prehlad!W18</f>
        <v>2.851</v>
      </c>
    </row>
    <row r="13" spans="1:30">
      <c r="A13" s="1" t="s">
        <v>142</v>
      </c>
      <c r="B13" s="6">
        <f>Prehlad!H22</f>
        <v>0</v>
      </c>
      <c r="C13" s="6">
        <f>Prehlad!I22</f>
        <v>0</v>
      </c>
      <c r="D13" s="6">
        <f>Prehlad!J22</f>
        <v>0</v>
      </c>
      <c r="E13" s="7">
        <f>Prehlad!L22</f>
        <v>0</v>
      </c>
      <c r="F13" s="5">
        <f>Prehlad!N22</f>
        <v>0</v>
      </c>
      <c r="G13" s="5">
        <f>Prehlad!W22</f>
        <v>1.2210000000000001</v>
      </c>
    </row>
    <row r="14" spans="1:30">
      <c r="A14" s="1" t="s">
        <v>149</v>
      </c>
      <c r="B14" s="6">
        <f>Prehlad!H28</f>
        <v>0</v>
      </c>
      <c r="C14" s="6">
        <f>Prehlad!I28</f>
        <v>0</v>
      </c>
      <c r="D14" s="6">
        <f>Prehlad!J28</f>
        <v>0</v>
      </c>
      <c r="E14" s="7">
        <f>Prehlad!L28</f>
        <v>8.1672000000000008E-2</v>
      </c>
      <c r="F14" s="5">
        <f>Prehlad!N28</f>
        <v>0</v>
      </c>
      <c r="G14" s="5">
        <f>Prehlad!W28</f>
        <v>10.31</v>
      </c>
    </row>
    <row r="15" spans="1:30">
      <c r="A15" s="1" t="s">
        <v>161</v>
      </c>
      <c r="B15" s="6">
        <f>Prehlad!H30</f>
        <v>0</v>
      </c>
      <c r="C15" s="6">
        <f>Prehlad!I30</f>
        <v>0</v>
      </c>
      <c r="D15" s="6">
        <f>Prehlad!J30</f>
        <v>0</v>
      </c>
      <c r="E15" s="7">
        <f>Prehlad!L30</f>
        <v>1.2725099</v>
      </c>
      <c r="F15" s="5">
        <f>Prehlad!N30</f>
        <v>0</v>
      </c>
      <c r="G15" s="5">
        <f>Prehlad!W30</f>
        <v>14.382000000000001</v>
      </c>
    </row>
    <row r="17" spans="1:7">
      <c r="A17" s="1" t="s">
        <v>163</v>
      </c>
      <c r="B17" s="6">
        <f>Prehlad!H38</f>
        <v>0</v>
      </c>
      <c r="C17" s="6">
        <f>Prehlad!I38</f>
        <v>0</v>
      </c>
      <c r="D17" s="6">
        <f>Prehlad!J38</f>
        <v>0</v>
      </c>
      <c r="E17" s="7">
        <f>Prehlad!L38</f>
        <v>1.0281E-2</v>
      </c>
      <c r="F17" s="5">
        <f>Prehlad!N38</f>
        <v>0</v>
      </c>
      <c r="G17" s="5">
        <f>Prehlad!W38</f>
        <v>6.4720000000000004</v>
      </c>
    </row>
    <row r="18" spans="1:7">
      <c r="A18" s="1" t="s">
        <v>178</v>
      </c>
      <c r="B18" s="6">
        <f>Prehlad!H47</f>
        <v>0</v>
      </c>
      <c r="C18" s="6">
        <f>Prehlad!I47</f>
        <v>0</v>
      </c>
      <c r="D18" s="6">
        <f>Prehlad!J47</f>
        <v>0</v>
      </c>
      <c r="E18" s="7">
        <f>Prehlad!L47</f>
        <v>4.9260000000000007E-3</v>
      </c>
      <c r="F18" s="5">
        <f>Prehlad!N47</f>
        <v>0</v>
      </c>
      <c r="G18" s="5">
        <f>Prehlad!W47</f>
        <v>8.9390000000000001</v>
      </c>
    </row>
    <row r="19" spans="1:7">
      <c r="A19" s="1" t="s">
        <v>193</v>
      </c>
      <c r="B19" s="6">
        <f>Prehlad!H58</f>
        <v>0</v>
      </c>
      <c r="C19" s="6">
        <f>Prehlad!I58</f>
        <v>0</v>
      </c>
      <c r="D19" s="6">
        <f>Prehlad!J58</f>
        <v>0</v>
      </c>
      <c r="E19" s="7">
        <f>Prehlad!L58</f>
        <v>2.7429999999999996E-2</v>
      </c>
      <c r="F19" s="5">
        <f>Prehlad!N58</f>
        <v>0</v>
      </c>
      <c r="G19" s="5">
        <f>Prehlad!W58</f>
        <v>2.8909999999999996</v>
      </c>
    </row>
    <row r="20" spans="1:7">
      <c r="A20" s="1" t="s">
        <v>215</v>
      </c>
      <c r="B20" s="6">
        <f>Prehlad!H65</f>
        <v>0</v>
      </c>
      <c r="C20" s="6">
        <f>Prehlad!I65</f>
        <v>0</v>
      </c>
      <c r="D20" s="6">
        <f>Prehlad!J65</f>
        <v>0</v>
      </c>
      <c r="E20" s="7">
        <f>Prehlad!L65</f>
        <v>2.8727399999999998</v>
      </c>
      <c r="F20" s="5">
        <f>Prehlad!N65</f>
        <v>0</v>
      </c>
      <c r="G20" s="5">
        <f>Prehlad!W65</f>
        <v>140.81899999999999</v>
      </c>
    </row>
    <row r="21" spans="1:7">
      <c r="A21" s="1" t="s">
        <v>228</v>
      </c>
      <c r="B21" s="6">
        <f>Prehlad!H73</f>
        <v>0</v>
      </c>
      <c r="C21" s="6">
        <f>Prehlad!I73</f>
        <v>0</v>
      </c>
      <c r="D21" s="6">
        <f>Prehlad!J73</f>
        <v>0</v>
      </c>
      <c r="E21" s="7">
        <f>Prehlad!L73</f>
        <v>0.32447999999999999</v>
      </c>
      <c r="F21" s="5">
        <f>Prehlad!N73</f>
        <v>0</v>
      </c>
      <c r="G21" s="5">
        <f>Prehlad!W73</f>
        <v>6.24</v>
      </c>
    </row>
    <row r="22" spans="1:7">
      <c r="A22" s="1" t="s">
        <v>243</v>
      </c>
      <c r="B22" s="6">
        <f>Prehlad!H80</f>
        <v>0</v>
      </c>
      <c r="C22" s="6">
        <f>Prehlad!I80</f>
        <v>0</v>
      </c>
      <c r="D22" s="6">
        <f>Prehlad!J80</f>
        <v>0</v>
      </c>
      <c r="E22" s="7">
        <f>Prehlad!L80</f>
        <v>4.2870000000000005E-2</v>
      </c>
      <c r="F22" s="5">
        <f>Prehlad!N80</f>
        <v>0</v>
      </c>
      <c r="G22" s="5">
        <f>Prehlad!W80</f>
        <v>15.218999999999999</v>
      </c>
    </row>
    <row r="23" spans="1:7">
      <c r="A23" s="1" t="s">
        <v>255</v>
      </c>
      <c r="B23" s="6">
        <f>Prehlad!H86</f>
        <v>0</v>
      </c>
      <c r="C23" s="6">
        <f>Prehlad!I86</f>
        <v>0</v>
      </c>
      <c r="D23" s="6">
        <f>Prehlad!J86</f>
        <v>0</v>
      </c>
      <c r="E23" s="7">
        <f>Prehlad!L86</f>
        <v>0</v>
      </c>
      <c r="F23" s="5">
        <f>Prehlad!N86</f>
        <v>2.5000000000000001E-2</v>
      </c>
      <c r="G23" s="5">
        <f>Prehlad!W86</f>
        <v>2.625</v>
      </c>
    </row>
    <row r="24" spans="1:7">
      <c r="A24" s="1" t="s">
        <v>264</v>
      </c>
      <c r="B24" s="6">
        <f>Prehlad!H94</f>
        <v>0</v>
      </c>
      <c r="C24" s="6">
        <f>Prehlad!I94</f>
        <v>0</v>
      </c>
      <c r="D24" s="6">
        <f>Prehlad!J94</f>
        <v>0</v>
      </c>
      <c r="E24" s="7">
        <f>Prehlad!L94</f>
        <v>0.81034600000000001</v>
      </c>
      <c r="F24" s="5">
        <f>Prehlad!N94</f>
        <v>0</v>
      </c>
      <c r="G24" s="5">
        <f>Prehlad!W94</f>
        <v>32.537999999999997</v>
      </c>
    </row>
    <row r="25" spans="1:7">
      <c r="A25" s="1" t="s">
        <v>275</v>
      </c>
      <c r="B25" s="6">
        <f>Prehlad!H98</f>
        <v>0</v>
      </c>
      <c r="C25" s="6">
        <f>Prehlad!I98</f>
        <v>0</v>
      </c>
      <c r="D25" s="6">
        <f>Prehlad!J98</f>
        <v>0</v>
      </c>
      <c r="E25" s="7">
        <f>Prehlad!L98</f>
        <v>4.5935999999999998E-2</v>
      </c>
      <c r="F25" s="5">
        <f>Prehlad!N98</f>
        <v>0</v>
      </c>
      <c r="G25" s="5">
        <f>Prehlad!W98</f>
        <v>19.599</v>
      </c>
    </row>
    <row r="26" spans="1:7">
      <c r="A26" s="1" t="s">
        <v>281</v>
      </c>
      <c r="B26" s="6">
        <f>Prehlad!H100</f>
        <v>0</v>
      </c>
      <c r="C26" s="6">
        <f>Prehlad!I100</f>
        <v>0</v>
      </c>
      <c r="D26" s="6">
        <f>Prehlad!J100</f>
        <v>0</v>
      </c>
      <c r="E26" s="7">
        <f>Prehlad!L100</f>
        <v>4.1390090000000006</v>
      </c>
      <c r="F26" s="5">
        <f>Prehlad!N100</f>
        <v>2.5000000000000001E-2</v>
      </c>
      <c r="G26" s="5">
        <f>Prehlad!W100</f>
        <v>235.34199999999998</v>
      </c>
    </row>
    <row r="28" spans="1:7">
      <c r="A28" s="1" t="s">
        <v>283</v>
      </c>
      <c r="B28" s="6">
        <f>Prehlad!H105</f>
        <v>0</v>
      </c>
      <c r="C28" s="6">
        <f>Prehlad!I105</f>
        <v>0</v>
      </c>
      <c r="D28" s="6">
        <f>Prehlad!J105</f>
        <v>0</v>
      </c>
      <c r="E28" s="7">
        <f>Prehlad!L105</f>
        <v>0</v>
      </c>
      <c r="F28" s="5">
        <f>Prehlad!N105</f>
        <v>0</v>
      </c>
      <c r="G28" s="5">
        <f>Prehlad!W105</f>
        <v>0</v>
      </c>
    </row>
    <row r="29" spans="1:7">
      <c r="A29" s="1" t="s">
        <v>288</v>
      </c>
      <c r="B29" s="6">
        <f>Prehlad!H107</f>
        <v>0</v>
      </c>
      <c r="C29" s="6">
        <f>Prehlad!I107</f>
        <v>0</v>
      </c>
      <c r="D29" s="6">
        <f>Prehlad!J107</f>
        <v>0</v>
      </c>
      <c r="E29" s="7">
        <f>Prehlad!L107</f>
        <v>0</v>
      </c>
      <c r="F29" s="5">
        <f>Prehlad!N107</f>
        <v>0</v>
      </c>
      <c r="G29" s="5">
        <f>Prehlad!W107</f>
        <v>0</v>
      </c>
    </row>
    <row r="32" spans="1:7">
      <c r="A32" s="1" t="s">
        <v>289</v>
      </c>
      <c r="B32" s="6">
        <f>Prehlad!H109</f>
        <v>0</v>
      </c>
      <c r="C32" s="6">
        <f>Prehlad!I109</f>
        <v>0</v>
      </c>
      <c r="D32" s="6">
        <f>Prehlad!J109</f>
        <v>0</v>
      </c>
      <c r="E32" s="7">
        <f>Prehlad!L109</f>
        <v>5.4115189000000008</v>
      </c>
      <c r="F32" s="5">
        <f>Prehlad!N109</f>
        <v>2.5000000000000001E-2</v>
      </c>
      <c r="G32" s="5">
        <f>Prehlad!W109</f>
        <v>249.72399999999999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9"/>
  <sheetViews>
    <sheetView showGridLines="0" workbookViewId="0">
      <pane ySplit="10" topLeftCell="A11" activePane="bottomLeft" state="frozen"/>
      <selection pane="bottomLeft" activeCell="E36" sqref="E36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105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0.41</v>
      </c>
      <c r="F14" s="119" t="s">
        <v>130</v>
      </c>
      <c r="H14" s="121">
        <f>ROUND(E14*G14, 2)</f>
        <v>0</v>
      </c>
      <c r="J14" s="121">
        <f>ROUND(E14*G14, 2)</f>
        <v>0</v>
      </c>
      <c r="K14" s="122">
        <v>2.42103</v>
      </c>
      <c r="L14" s="122">
        <f>E14*K14</f>
        <v>0.99262229999999996</v>
      </c>
      <c r="O14" s="119">
        <v>20</v>
      </c>
      <c r="P14" s="119" t="s">
        <v>131</v>
      </c>
      <c r="T14" s="123" t="s">
        <v>2</v>
      </c>
      <c r="U14" s="123" t="s">
        <v>2</v>
      </c>
      <c r="V14" s="123" t="s">
        <v>49</v>
      </c>
      <c r="W14" s="124">
        <v>0.90500000000000003</v>
      </c>
      <c r="Z14" s="119" t="s">
        <v>132</v>
      </c>
      <c r="AA14" s="119">
        <v>1401010104006</v>
      </c>
    </row>
    <row r="15" spans="1:34">
      <c r="A15" s="116">
        <v>2</v>
      </c>
      <c r="B15" s="117" t="s">
        <v>133</v>
      </c>
      <c r="C15" s="118" t="s">
        <v>134</v>
      </c>
      <c r="D15" s="125" t="s">
        <v>135</v>
      </c>
      <c r="E15" s="120">
        <v>0.41</v>
      </c>
      <c r="F15" s="119" t="s">
        <v>130</v>
      </c>
      <c r="H15" s="121">
        <f>ROUND(E15*G15, 2)</f>
        <v>0</v>
      </c>
      <c r="J15" s="121">
        <f>ROUND(E15*G15, 2)</f>
        <v>0</v>
      </c>
      <c r="K15" s="122">
        <v>2.5000000000000001E-2</v>
      </c>
      <c r="L15" s="122">
        <f>E15*K15</f>
        <v>1.025E-2</v>
      </c>
      <c r="O15" s="119">
        <v>20</v>
      </c>
      <c r="P15" s="119" t="s">
        <v>131</v>
      </c>
      <c r="T15" s="123" t="s">
        <v>2</v>
      </c>
      <c r="U15" s="123" t="s">
        <v>2</v>
      </c>
      <c r="V15" s="123" t="s">
        <v>49</v>
      </c>
      <c r="W15" s="124">
        <v>0.34</v>
      </c>
      <c r="Z15" s="119" t="s">
        <v>132</v>
      </c>
      <c r="AA15" s="119" t="s">
        <v>131</v>
      </c>
    </row>
    <row r="16" spans="1:34">
      <c r="A16" s="116">
        <v>3</v>
      </c>
      <c r="B16" s="117" t="s">
        <v>133</v>
      </c>
      <c r="C16" s="118" t="s">
        <v>136</v>
      </c>
      <c r="D16" s="125" t="s">
        <v>137</v>
      </c>
      <c r="E16" s="120">
        <v>0.41</v>
      </c>
      <c r="F16" s="119" t="s">
        <v>130</v>
      </c>
      <c r="H16" s="121">
        <f>ROUND(E16*G16, 2)</f>
        <v>0</v>
      </c>
      <c r="J16" s="121">
        <f>ROUND(E16*G16, 2)</f>
        <v>0</v>
      </c>
      <c r="O16" s="119">
        <v>20</v>
      </c>
      <c r="P16" s="119" t="s">
        <v>131</v>
      </c>
      <c r="T16" s="123" t="s">
        <v>2</v>
      </c>
      <c r="U16" s="123" t="s">
        <v>2</v>
      </c>
      <c r="V16" s="123" t="s">
        <v>49</v>
      </c>
      <c r="W16" s="124">
        <v>0.14499999999999999</v>
      </c>
      <c r="Z16" s="119" t="s">
        <v>132</v>
      </c>
      <c r="AA16" s="119" t="s">
        <v>131</v>
      </c>
    </row>
    <row r="17" spans="1:27" ht="25.5">
      <c r="A17" s="116">
        <v>4</v>
      </c>
      <c r="B17" s="117" t="s">
        <v>127</v>
      </c>
      <c r="C17" s="118" t="s">
        <v>138</v>
      </c>
      <c r="D17" s="125" t="s">
        <v>139</v>
      </c>
      <c r="E17" s="120">
        <v>4.08</v>
      </c>
      <c r="F17" s="119" t="s">
        <v>140</v>
      </c>
      <c r="H17" s="121">
        <f>ROUND(E17*G17, 2)</f>
        <v>0</v>
      </c>
      <c r="J17" s="121">
        <f>ROUND(E17*G17, 2)</f>
        <v>0</v>
      </c>
      <c r="K17" s="122">
        <v>4.607E-2</v>
      </c>
      <c r="L17" s="122">
        <f>E17*K17</f>
        <v>0.18796560000000001</v>
      </c>
      <c r="O17" s="119">
        <v>20</v>
      </c>
      <c r="P17" s="119" t="s">
        <v>131</v>
      </c>
      <c r="T17" s="123" t="s">
        <v>2</v>
      </c>
      <c r="U17" s="123" t="s">
        <v>2</v>
      </c>
      <c r="V17" s="123" t="s">
        <v>49</v>
      </c>
      <c r="W17" s="124">
        <v>1.4610000000000001</v>
      </c>
      <c r="Z17" s="119" t="s">
        <v>132</v>
      </c>
      <c r="AA17" s="119">
        <v>14020102</v>
      </c>
    </row>
    <row r="18" spans="1:27">
      <c r="D18" s="136" t="s">
        <v>141</v>
      </c>
      <c r="E18" s="137">
        <f>J18</f>
        <v>0</v>
      </c>
      <c r="H18" s="137">
        <f>SUM(H12:H17)</f>
        <v>0</v>
      </c>
      <c r="I18" s="137">
        <f>SUM(I12:I17)</f>
        <v>0</v>
      </c>
      <c r="J18" s="137">
        <f>SUM(J12:J17)</f>
        <v>0</v>
      </c>
      <c r="L18" s="138">
        <f>SUM(L12:L17)</f>
        <v>1.1908379</v>
      </c>
      <c r="N18" s="139">
        <f>SUM(N12:N17)</f>
        <v>0</v>
      </c>
      <c r="W18" s="124">
        <f>SUM(W12:W17)</f>
        <v>2.851</v>
      </c>
    </row>
    <row r="20" spans="1:27">
      <c r="B20" s="118" t="s">
        <v>142</v>
      </c>
    </row>
    <row r="21" spans="1:27" ht="25.5">
      <c r="A21" s="116">
        <v>5</v>
      </c>
      <c r="B21" s="117" t="s">
        <v>143</v>
      </c>
      <c r="C21" s="118" t="s">
        <v>144</v>
      </c>
      <c r="D21" s="125" t="s">
        <v>145</v>
      </c>
      <c r="E21" s="120">
        <v>10</v>
      </c>
      <c r="F21" s="119" t="s">
        <v>146</v>
      </c>
      <c r="H21" s="121">
        <f>ROUND(E21*G21, 2)</f>
        <v>0</v>
      </c>
      <c r="J21" s="121">
        <f>ROUND(E21*G21, 2)</f>
        <v>0</v>
      </c>
      <c r="O21" s="119">
        <v>20</v>
      </c>
      <c r="P21" s="119" t="s">
        <v>131</v>
      </c>
      <c r="T21" s="123" t="s">
        <v>2</v>
      </c>
      <c r="U21" s="123" t="s">
        <v>2</v>
      </c>
      <c r="V21" s="123" t="s">
        <v>49</v>
      </c>
      <c r="W21" s="124">
        <v>1.2210000000000001</v>
      </c>
      <c r="Z21" s="119" t="s">
        <v>147</v>
      </c>
      <c r="AA21" s="119">
        <v>2703042201001</v>
      </c>
    </row>
    <row r="22" spans="1:27">
      <c r="D22" s="136" t="s">
        <v>148</v>
      </c>
      <c r="E22" s="137">
        <f>J22</f>
        <v>0</v>
      </c>
      <c r="H22" s="137">
        <f>SUM(H20:H21)</f>
        <v>0</v>
      </c>
      <c r="I22" s="137">
        <f>SUM(I20:I21)</f>
        <v>0</v>
      </c>
      <c r="J22" s="137">
        <f>SUM(J20:J21)</f>
        <v>0</v>
      </c>
      <c r="L22" s="138">
        <f>SUM(L20:L21)</f>
        <v>0</v>
      </c>
      <c r="N22" s="139">
        <f>SUM(N20:N21)</f>
        <v>0</v>
      </c>
      <c r="W22" s="124">
        <f>SUM(W20:W21)</f>
        <v>1.2210000000000001</v>
      </c>
    </row>
    <row r="24" spans="1:27">
      <c r="B24" s="118" t="s">
        <v>149</v>
      </c>
    </row>
    <row r="25" spans="1:27">
      <c r="A25" s="116">
        <v>6</v>
      </c>
      <c r="B25" s="117" t="s">
        <v>150</v>
      </c>
      <c r="C25" s="118" t="s">
        <v>151</v>
      </c>
      <c r="D25" s="125" t="s">
        <v>152</v>
      </c>
      <c r="E25" s="120">
        <v>49.2</v>
      </c>
      <c r="F25" s="119" t="s">
        <v>140</v>
      </c>
      <c r="H25" s="121">
        <f>ROUND(E25*G25, 2)</f>
        <v>0</v>
      </c>
      <c r="J25" s="121">
        <f>ROUND(E25*G25, 2)</f>
        <v>0</v>
      </c>
      <c r="K25" s="122">
        <v>1.66E-3</v>
      </c>
      <c r="L25" s="122">
        <f>E25*K25</f>
        <v>8.1672000000000008E-2</v>
      </c>
      <c r="O25" s="119">
        <v>20</v>
      </c>
      <c r="P25" s="119" t="s">
        <v>131</v>
      </c>
      <c r="T25" s="123" t="s">
        <v>2</v>
      </c>
      <c r="U25" s="123" t="s">
        <v>2</v>
      </c>
      <c r="V25" s="123" t="s">
        <v>49</v>
      </c>
      <c r="W25" s="124">
        <v>9.1020000000000003</v>
      </c>
      <c r="Z25" s="119" t="s">
        <v>153</v>
      </c>
      <c r="AA25" s="119">
        <v>303010302001</v>
      </c>
    </row>
    <row r="26" spans="1:27">
      <c r="A26" s="116">
        <v>7</v>
      </c>
      <c r="B26" s="117" t="s">
        <v>127</v>
      </c>
      <c r="C26" s="118" t="s">
        <v>154</v>
      </c>
      <c r="D26" s="125" t="s">
        <v>155</v>
      </c>
      <c r="E26" s="120">
        <v>1.2729999999999999</v>
      </c>
      <c r="F26" s="119" t="s">
        <v>156</v>
      </c>
      <c r="H26" s="121">
        <f>ROUND(E26*G26, 2)</f>
        <v>0</v>
      </c>
      <c r="J26" s="121">
        <f>ROUND(E26*G26, 2)</f>
        <v>0</v>
      </c>
      <c r="O26" s="119">
        <v>20</v>
      </c>
      <c r="P26" s="119" t="s">
        <v>131</v>
      </c>
      <c r="T26" s="123" t="s">
        <v>2</v>
      </c>
      <c r="U26" s="123" t="s">
        <v>2</v>
      </c>
      <c r="V26" s="123" t="s">
        <v>49</v>
      </c>
      <c r="W26" s="124">
        <v>1.032</v>
      </c>
      <c r="Z26" s="119" t="s">
        <v>157</v>
      </c>
      <c r="AA26" s="119">
        <v>149914</v>
      </c>
    </row>
    <row r="27" spans="1:27" ht="25.5">
      <c r="A27" s="116">
        <v>8</v>
      </c>
      <c r="B27" s="117" t="s">
        <v>127</v>
      </c>
      <c r="C27" s="118" t="s">
        <v>158</v>
      </c>
      <c r="D27" s="125" t="s">
        <v>159</v>
      </c>
      <c r="E27" s="120">
        <v>1.2729999999999999</v>
      </c>
      <c r="F27" s="119" t="s">
        <v>156</v>
      </c>
      <c r="H27" s="121">
        <f>ROUND(E27*G27, 2)</f>
        <v>0</v>
      </c>
      <c r="J27" s="121">
        <f>ROUND(E27*G27, 2)</f>
        <v>0</v>
      </c>
      <c r="O27" s="119">
        <v>20</v>
      </c>
      <c r="P27" s="119" t="s">
        <v>131</v>
      </c>
      <c r="T27" s="123" t="s">
        <v>2</v>
      </c>
      <c r="U27" s="123" t="s">
        <v>2</v>
      </c>
      <c r="V27" s="123" t="s">
        <v>49</v>
      </c>
      <c r="W27" s="124">
        <v>0.17599999999999999</v>
      </c>
      <c r="Z27" s="119" t="s">
        <v>157</v>
      </c>
      <c r="AA27" s="119">
        <v>1499140102201</v>
      </c>
    </row>
    <row r="28" spans="1:27">
      <c r="D28" s="136" t="s">
        <v>160</v>
      </c>
      <c r="E28" s="137">
        <f>J28</f>
        <v>0</v>
      </c>
      <c r="H28" s="137">
        <f>SUM(H24:H27)</f>
        <v>0</v>
      </c>
      <c r="I28" s="137">
        <f>SUM(I24:I27)</f>
        <v>0</v>
      </c>
      <c r="J28" s="137">
        <f>SUM(J24:J27)</f>
        <v>0</v>
      </c>
      <c r="L28" s="138">
        <f>SUM(L24:L27)</f>
        <v>8.1672000000000008E-2</v>
      </c>
      <c r="N28" s="139">
        <f>SUM(N24:N27)</f>
        <v>0</v>
      </c>
      <c r="W28" s="124">
        <f>SUM(W24:W27)</f>
        <v>10.31</v>
      </c>
    </row>
    <row r="30" spans="1:27">
      <c r="D30" s="136" t="s">
        <v>161</v>
      </c>
      <c r="E30" s="139">
        <f>J30</f>
        <v>0</v>
      </c>
      <c r="H30" s="137">
        <f>+H18+H22+H28</f>
        <v>0</v>
      </c>
      <c r="I30" s="137">
        <f>+I18+I22+I28</f>
        <v>0</v>
      </c>
      <c r="J30" s="137">
        <f>+J18+J22+J28</f>
        <v>0</v>
      </c>
      <c r="L30" s="138">
        <f>+L18+L22+L28</f>
        <v>1.2725099</v>
      </c>
      <c r="N30" s="139">
        <f>+N18+N22+N28</f>
        <v>0</v>
      </c>
      <c r="W30" s="124">
        <f>+W18+W22+W28</f>
        <v>14.382000000000001</v>
      </c>
    </row>
    <row r="32" spans="1:27">
      <c r="B32" s="135" t="s">
        <v>162</v>
      </c>
    </row>
    <row r="33" spans="1:27">
      <c r="B33" s="118" t="s">
        <v>163</v>
      </c>
    </row>
    <row r="34" spans="1:27" ht="25.5">
      <c r="A34" s="116">
        <v>9</v>
      </c>
      <c r="B34" s="117" t="s">
        <v>164</v>
      </c>
      <c r="C34" s="118" t="s">
        <v>165</v>
      </c>
      <c r="D34" s="125" t="s">
        <v>166</v>
      </c>
      <c r="E34" s="120">
        <v>6.9</v>
      </c>
      <c r="F34" s="119" t="s">
        <v>146</v>
      </c>
      <c r="H34" s="121">
        <f>ROUND(E34*G34, 2)</f>
        <v>0</v>
      </c>
      <c r="J34" s="121">
        <f>ROUND(E34*G34, 2)</f>
        <v>0</v>
      </c>
      <c r="K34" s="122">
        <v>1.49E-3</v>
      </c>
      <c r="L34" s="122">
        <f>E34*K34</f>
        <v>1.0281E-2</v>
      </c>
      <c r="O34" s="119">
        <v>20</v>
      </c>
      <c r="P34" s="119" t="s">
        <v>131</v>
      </c>
      <c r="T34" s="123" t="s">
        <v>2</v>
      </c>
      <c r="U34" s="123" t="s">
        <v>2</v>
      </c>
      <c r="V34" s="123" t="s">
        <v>167</v>
      </c>
      <c r="W34" s="124">
        <v>6.141</v>
      </c>
      <c r="Z34" s="119" t="s">
        <v>168</v>
      </c>
      <c r="AA34" s="119">
        <v>8801010201011</v>
      </c>
    </row>
    <row r="35" spans="1:27">
      <c r="A35" s="116">
        <v>10</v>
      </c>
      <c r="B35" s="117" t="s">
        <v>164</v>
      </c>
      <c r="C35" s="118" t="s">
        <v>169</v>
      </c>
      <c r="D35" s="125" t="s">
        <v>170</v>
      </c>
      <c r="E35" s="120">
        <v>6.9</v>
      </c>
      <c r="F35" s="119" t="s">
        <v>146</v>
      </c>
      <c r="H35" s="121">
        <f>ROUND(E35*G35, 2)</f>
        <v>0</v>
      </c>
      <c r="J35" s="121">
        <f>ROUND(E35*G35, 2)</f>
        <v>0</v>
      </c>
      <c r="O35" s="119">
        <v>20</v>
      </c>
      <c r="P35" s="119" t="s">
        <v>131</v>
      </c>
      <c r="T35" s="123" t="s">
        <v>2</v>
      </c>
      <c r="U35" s="123" t="s">
        <v>2</v>
      </c>
      <c r="V35" s="123" t="s">
        <v>167</v>
      </c>
      <c r="W35" s="124">
        <v>0.33100000000000002</v>
      </c>
      <c r="Z35" s="119" t="s">
        <v>168</v>
      </c>
      <c r="AA35" s="119">
        <v>8801019000501</v>
      </c>
    </row>
    <row r="36" spans="1:27" ht="25.5">
      <c r="A36" s="116">
        <v>11</v>
      </c>
      <c r="B36" s="117" t="s">
        <v>164</v>
      </c>
      <c r="C36" s="118" t="s">
        <v>171</v>
      </c>
      <c r="D36" s="125" t="s">
        <v>172</v>
      </c>
      <c r="F36" s="119" t="s">
        <v>173</v>
      </c>
      <c r="H36" s="121">
        <f>ROUND(E36*G36, 2)</f>
        <v>0</v>
      </c>
      <c r="J36" s="121">
        <f>ROUND(E36*G36, 2)</f>
        <v>0</v>
      </c>
      <c r="O36" s="119">
        <v>20</v>
      </c>
      <c r="P36" s="119" t="s">
        <v>131</v>
      </c>
      <c r="T36" s="123" t="s">
        <v>2</v>
      </c>
      <c r="U36" s="123" t="s">
        <v>2</v>
      </c>
      <c r="V36" s="123" t="s">
        <v>167</v>
      </c>
      <c r="Z36" s="119" t="s">
        <v>174</v>
      </c>
      <c r="AA36" s="119">
        <v>8899880101601</v>
      </c>
    </row>
    <row r="37" spans="1:27" ht="25.5">
      <c r="A37" s="116">
        <v>12</v>
      </c>
      <c r="B37" s="117" t="s">
        <v>164</v>
      </c>
      <c r="C37" s="118" t="s">
        <v>175</v>
      </c>
      <c r="D37" s="125" t="s">
        <v>176</v>
      </c>
      <c r="F37" s="119" t="s">
        <v>173</v>
      </c>
      <c r="H37" s="121">
        <f>ROUND(E37*G37, 2)</f>
        <v>0</v>
      </c>
      <c r="J37" s="121">
        <f>ROUND(E37*G37, 2)</f>
        <v>0</v>
      </c>
      <c r="O37" s="119">
        <v>20</v>
      </c>
      <c r="P37" s="119" t="s">
        <v>131</v>
      </c>
      <c r="T37" s="123" t="s">
        <v>2</v>
      </c>
      <c r="U37" s="123" t="s">
        <v>2</v>
      </c>
      <c r="V37" s="123" t="s">
        <v>167</v>
      </c>
      <c r="Z37" s="119" t="s">
        <v>174</v>
      </c>
      <c r="AA37" s="119">
        <v>889988010</v>
      </c>
    </row>
    <row r="38" spans="1:27">
      <c r="D38" s="136" t="s">
        <v>177</v>
      </c>
      <c r="E38" s="137">
        <f>J38</f>
        <v>0</v>
      </c>
      <c r="H38" s="137">
        <f>SUM(H32:H37)</f>
        <v>0</v>
      </c>
      <c r="I38" s="137">
        <f>SUM(I32:I37)</f>
        <v>0</v>
      </c>
      <c r="J38" s="137">
        <f>SUM(J32:J37)</f>
        <v>0</v>
      </c>
      <c r="L38" s="138">
        <f>SUM(L32:L37)</f>
        <v>1.0281E-2</v>
      </c>
      <c r="N38" s="139">
        <f>SUM(N32:N37)</f>
        <v>0</v>
      </c>
      <c r="W38" s="124">
        <f>SUM(W32:W37)</f>
        <v>6.4720000000000004</v>
      </c>
    </row>
    <row r="40" spans="1:27">
      <c r="B40" s="118" t="s">
        <v>178</v>
      </c>
    </row>
    <row r="41" spans="1:27">
      <c r="A41" s="116">
        <v>13</v>
      </c>
      <c r="B41" s="117" t="s">
        <v>164</v>
      </c>
      <c r="C41" s="118" t="s">
        <v>179</v>
      </c>
      <c r="D41" s="125" t="s">
        <v>180</v>
      </c>
      <c r="E41" s="120">
        <v>8.8000000000000007</v>
      </c>
      <c r="F41" s="119" t="s">
        <v>146</v>
      </c>
      <c r="H41" s="121">
        <f t="shared" ref="H41:H46" si="0">ROUND(E41*G41, 2)</f>
        <v>0</v>
      </c>
      <c r="J41" s="121">
        <f t="shared" ref="J41:J46" si="1">ROUND(E41*G41, 2)</f>
        <v>0</v>
      </c>
      <c r="K41" s="122">
        <v>1.3999999999999999E-4</v>
      </c>
      <c r="L41" s="122">
        <f>E41*K41</f>
        <v>1.232E-3</v>
      </c>
      <c r="O41" s="119">
        <v>20</v>
      </c>
      <c r="P41" s="119" t="s">
        <v>131</v>
      </c>
      <c r="T41" s="123" t="s">
        <v>2</v>
      </c>
      <c r="U41" s="123" t="s">
        <v>2</v>
      </c>
      <c r="V41" s="123" t="s">
        <v>167</v>
      </c>
      <c r="W41" s="124">
        <v>6.4859999999999998</v>
      </c>
      <c r="Z41" s="119" t="s">
        <v>168</v>
      </c>
      <c r="AA41" s="119">
        <v>8802010201001</v>
      </c>
    </row>
    <row r="42" spans="1:27">
      <c r="A42" s="116">
        <v>14</v>
      </c>
      <c r="B42" s="117" t="s">
        <v>164</v>
      </c>
      <c r="C42" s="118" t="s">
        <v>181</v>
      </c>
      <c r="D42" s="125" t="s">
        <v>182</v>
      </c>
      <c r="E42" s="120">
        <v>1</v>
      </c>
      <c r="F42" s="119" t="s">
        <v>183</v>
      </c>
      <c r="H42" s="121">
        <f t="shared" si="0"/>
        <v>0</v>
      </c>
      <c r="J42" s="121">
        <f t="shared" si="1"/>
        <v>0</v>
      </c>
      <c r="K42" s="122">
        <v>3.5E-4</v>
      </c>
      <c r="L42" s="122">
        <f>E42*K42</f>
        <v>3.5E-4</v>
      </c>
      <c r="O42" s="119">
        <v>20</v>
      </c>
      <c r="P42" s="119" t="s">
        <v>131</v>
      </c>
      <c r="T42" s="123" t="s">
        <v>2</v>
      </c>
      <c r="U42" s="123" t="s">
        <v>2</v>
      </c>
      <c r="V42" s="123" t="s">
        <v>167</v>
      </c>
      <c r="W42" s="124">
        <v>0.16500000000000001</v>
      </c>
      <c r="Z42" s="119" t="s">
        <v>168</v>
      </c>
      <c r="AA42" s="119">
        <v>880202210</v>
      </c>
    </row>
    <row r="43" spans="1:27" ht="25.5">
      <c r="A43" s="116">
        <v>15</v>
      </c>
      <c r="B43" s="117" t="s">
        <v>164</v>
      </c>
      <c r="C43" s="118" t="s">
        <v>184</v>
      </c>
      <c r="D43" s="125" t="s">
        <v>185</v>
      </c>
      <c r="E43" s="120">
        <v>8.8000000000000007</v>
      </c>
      <c r="F43" s="119" t="s">
        <v>146</v>
      </c>
      <c r="H43" s="121">
        <f t="shared" si="0"/>
        <v>0</v>
      </c>
      <c r="J43" s="121">
        <f t="shared" si="1"/>
        <v>0</v>
      </c>
      <c r="K43" s="122">
        <v>3.8000000000000002E-4</v>
      </c>
      <c r="L43" s="122">
        <f>E43*K43</f>
        <v>3.3440000000000006E-3</v>
      </c>
      <c r="O43" s="119">
        <v>20</v>
      </c>
      <c r="P43" s="119" t="s">
        <v>131</v>
      </c>
      <c r="T43" s="123" t="s">
        <v>2</v>
      </c>
      <c r="U43" s="123" t="s">
        <v>2</v>
      </c>
      <c r="V43" s="123" t="s">
        <v>167</v>
      </c>
      <c r="W43" s="124">
        <v>1.742</v>
      </c>
      <c r="Z43" s="119" t="s">
        <v>168</v>
      </c>
      <c r="AA43" s="119">
        <v>8802019000503</v>
      </c>
    </row>
    <row r="44" spans="1:27">
      <c r="A44" s="116">
        <v>16</v>
      </c>
      <c r="B44" s="117" t="s">
        <v>164</v>
      </c>
      <c r="C44" s="118" t="s">
        <v>186</v>
      </c>
      <c r="D44" s="125" t="s">
        <v>187</v>
      </c>
      <c r="E44" s="120">
        <v>8.8000000000000007</v>
      </c>
      <c r="F44" s="119" t="s">
        <v>146</v>
      </c>
      <c r="H44" s="121">
        <f t="shared" si="0"/>
        <v>0</v>
      </c>
      <c r="J44" s="121">
        <f t="shared" si="1"/>
        <v>0</v>
      </c>
      <c r="O44" s="119">
        <v>20</v>
      </c>
      <c r="P44" s="119" t="s">
        <v>131</v>
      </c>
      <c r="T44" s="123" t="s">
        <v>2</v>
      </c>
      <c r="U44" s="123" t="s">
        <v>2</v>
      </c>
      <c r="V44" s="123" t="s">
        <v>167</v>
      </c>
      <c r="W44" s="124">
        <v>0.54600000000000004</v>
      </c>
      <c r="Z44" s="119" t="s">
        <v>168</v>
      </c>
      <c r="AA44" s="119">
        <v>8802019000201</v>
      </c>
    </row>
    <row r="45" spans="1:27" ht="25.5">
      <c r="A45" s="116">
        <v>17</v>
      </c>
      <c r="B45" s="117" t="s">
        <v>164</v>
      </c>
      <c r="C45" s="118" t="s">
        <v>188</v>
      </c>
      <c r="D45" s="125" t="s">
        <v>189</v>
      </c>
      <c r="F45" s="119" t="s">
        <v>173</v>
      </c>
      <c r="H45" s="121">
        <f t="shared" si="0"/>
        <v>0</v>
      </c>
      <c r="J45" s="121">
        <f t="shared" si="1"/>
        <v>0</v>
      </c>
      <c r="O45" s="119">
        <v>20</v>
      </c>
      <c r="P45" s="119" t="s">
        <v>131</v>
      </c>
      <c r="T45" s="123" t="s">
        <v>2</v>
      </c>
      <c r="U45" s="123" t="s">
        <v>2</v>
      </c>
      <c r="V45" s="123" t="s">
        <v>167</v>
      </c>
      <c r="Z45" s="119" t="s">
        <v>174</v>
      </c>
      <c r="AA45" s="119">
        <v>8899880201602</v>
      </c>
    </row>
    <row r="46" spans="1:27">
      <c r="A46" s="116">
        <v>18</v>
      </c>
      <c r="B46" s="117" t="s">
        <v>164</v>
      </c>
      <c r="C46" s="118" t="s">
        <v>190</v>
      </c>
      <c r="D46" s="125" t="s">
        <v>191</v>
      </c>
      <c r="F46" s="119" t="s">
        <v>173</v>
      </c>
      <c r="H46" s="121">
        <f t="shared" si="0"/>
        <v>0</v>
      </c>
      <c r="J46" s="121">
        <f t="shared" si="1"/>
        <v>0</v>
      </c>
      <c r="O46" s="119">
        <v>20</v>
      </c>
      <c r="P46" s="119" t="s">
        <v>131</v>
      </c>
      <c r="T46" s="123" t="s">
        <v>2</v>
      </c>
      <c r="U46" s="123" t="s">
        <v>2</v>
      </c>
      <c r="V46" s="123" t="s">
        <v>167</v>
      </c>
      <c r="Z46" s="119" t="s">
        <v>174</v>
      </c>
      <c r="AA46" s="119">
        <v>8899880</v>
      </c>
    </row>
    <row r="47" spans="1:27">
      <c r="D47" s="136" t="s">
        <v>192</v>
      </c>
      <c r="E47" s="137">
        <f>J47</f>
        <v>0</v>
      </c>
      <c r="H47" s="137">
        <f>SUM(H40:H46)</f>
        <v>0</v>
      </c>
      <c r="I47" s="137">
        <f>SUM(I40:I46)</f>
        <v>0</v>
      </c>
      <c r="J47" s="137">
        <f>SUM(J40:J46)</f>
        <v>0</v>
      </c>
      <c r="L47" s="138">
        <f>SUM(L40:L46)</f>
        <v>4.9260000000000007E-3</v>
      </c>
      <c r="N47" s="139">
        <f>SUM(N40:N46)</f>
        <v>0</v>
      </c>
      <c r="W47" s="124">
        <f>SUM(W40:W46)</f>
        <v>8.9390000000000001</v>
      </c>
    </row>
    <row r="49" spans="1:27">
      <c r="B49" s="118" t="s">
        <v>193</v>
      </c>
    </row>
    <row r="50" spans="1:27">
      <c r="A50" s="116">
        <v>19</v>
      </c>
      <c r="B50" s="117" t="s">
        <v>164</v>
      </c>
      <c r="C50" s="118" t="s">
        <v>194</v>
      </c>
      <c r="D50" s="125" t="s">
        <v>195</v>
      </c>
      <c r="E50" s="120">
        <v>1</v>
      </c>
      <c r="F50" s="119" t="s">
        <v>196</v>
      </c>
      <c r="H50" s="121">
        <f>ROUND(E50*G50, 2)</f>
        <v>0</v>
      </c>
      <c r="J50" s="121">
        <f t="shared" ref="J50:J57" si="2">ROUND(E50*G50, 2)</f>
        <v>0</v>
      </c>
      <c r="K50" s="122">
        <v>1.65E-3</v>
      </c>
      <c r="L50" s="122">
        <f>E50*K50</f>
        <v>1.65E-3</v>
      </c>
      <c r="O50" s="119">
        <v>20</v>
      </c>
      <c r="P50" s="119" t="s">
        <v>131</v>
      </c>
      <c r="T50" s="123" t="s">
        <v>2</v>
      </c>
      <c r="U50" s="123" t="s">
        <v>2</v>
      </c>
      <c r="V50" s="123" t="s">
        <v>167</v>
      </c>
      <c r="W50" s="124">
        <v>1.3340000000000001</v>
      </c>
      <c r="Z50" s="119" t="s">
        <v>168</v>
      </c>
      <c r="AA50" s="119">
        <v>8805014100015</v>
      </c>
    </row>
    <row r="51" spans="1:27">
      <c r="A51" s="116">
        <v>20</v>
      </c>
      <c r="B51" s="117" t="s">
        <v>197</v>
      </c>
      <c r="C51" s="118" t="s">
        <v>198</v>
      </c>
      <c r="D51" s="125" t="s">
        <v>199</v>
      </c>
      <c r="E51" s="120">
        <v>1</v>
      </c>
      <c r="F51" s="119" t="s">
        <v>183</v>
      </c>
      <c r="I51" s="121">
        <f>ROUND(E51*G51, 2)</f>
        <v>0</v>
      </c>
      <c r="J51" s="121">
        <f t="shared" si="2"/>
        <v>0</v>
      </c>
      <c r="K51" s="122">
        <v>2.35E-2</v>
      </c>
      <c r="L51" s="122">
        <f>E51*K51</f>
        <v>2.35E-2</v>
      </c>
      <c r="O51" s="119">
        <v>20</v>
      </c>
      <c r="P51" s="119" t="s">
        <v>131</v>
      </c>
      <c r="T51" s="123" t="s">
        <v>2</v>
      </c>
      <c r="U51" s="123" t="s">
        <v>2</v>
      </c>
      <c r="V51" s="123" t="s">
        <v>167</v>
      </c>
      <c r="Z51" s="119" t="s">
        <v>200</v>
      </c>
      <c r="AA51" s="119" t="s">
        <v>131</v>
      </c>
    </row>
    <row r="52" spans="1:27">
      <c r="A52" s="116">
        <v>21</v>
      </c>
      <c r="B52" s="117" t="s">
        <v>164</v>
      </c>
      <c r="C52" s="118" t="s">
        <v>201</v>
      </c>
      <c r="D52" s="125" t="s">
        <v>202</v>
      </c>
      <c r="E52" s="120">
        <v>1</v>
      </c>
      <c r="F52" s="119" t="s">
        <v>196</v>
      </c>
      <c r="H52" s="121">
        <f>ROUND(E52*G52, 2)</f>
        <v>0</v>
      </c>
      <c r="J52" s="121">
        <f t="shared" si="2"/>
        <v>0</v>
      </c>
      <c r="K52" s="122">
        <v>2.0799999999999998E-3</v>
      </c>
      <c r="L52" s="122">
        <f>E52*K52</f>
        <v>2.0799999999999998E-3</v>
      </c>
      <c r="O52" s="119">
        <v>20</v>
      </c>
      <c r="P52" s="119" t="s">
        <v>131</v>
      </c>
      <c r="T52" s="123" t="s">
        <v>2</v>
      </c>
      <c r="U52" s="123" t="s">
        <v>2</v>
      </c>
      <c r="V52" s="123" t="s">
        <v>167</v>
      </c>
      <c r="W52" s="124">
        <v>1.2529999999999999</v>
      </c>
      <c r="Z52" s="119" t="s">
        <v>168</v>
      </c>
      <c r="AA52" s="119">
        <v>8805024300001</v>
      </c>
    </row>
    <row r="53" spans="1:27">
      <c r="A53" s="116">
        <v>22</v>
      </c>
      <c r="B53" s="117" t="s">
        <v>197</v>
      </c>
      <c r="C53" s="118" t="s">
        <v>203</v>
      </c>
      <c r="D53" s="125" t="s">
        <v>204</v>
      </c>
      <c r="E53" s="120">
        <v>1</v>
      </c>
      <c r="F53" s="119" t="s">
        <v>183</v>
      </c>
      <c r="I53" s="121">
        <f>ROUND(E53*G53, 2)</f>
        <v>0</v>
      </c>
      <c r="J53" s="121">
        <f t="shared" si="2"/>
        <v>0</v>
      </c>
      <c r="O53" s="119">
        <v>20</v>
      </c>
      <c r="P53" s="119" t="s">
        <v>131</v>
      </c>
      <c r="T53" s="123" t="s">
        <v>2</v>
      </c>
      <c r="U53" s="123" t="s">
        <v>2</v>
      </c>
      <c r="V53" s="123" t="s">
        <v>167</v>
      </c>
      <c r="Z53" s="119" t="s">
        <v>205</v>
      </c>
      <c r="AA53" s="119" t="s">
        <v>131</v>
      </c>
    </row>
    <row r="54" spans="1:27">
      <c r="A54" s="116">
        <v>23</v>
      </c>
      <c r="B54" s="117" t="s">
        <v>164</v>
      </c>
      <c r="C54" s="118" t="s">
        <v>206</v>
      </c>
      <c r="D54" s="125" t="s">
        <v>207</v>
      </c>
      <c r="E54" s="120">
        <v>1</v>
      </c>
      <c r="F54" s="119" t="s">
        <v>183</v>
      </c>
      <c r="H54" s="121">
        <f>ROUND(E54*G54, 2)</f>
        <v>0</v>
      </c>
      <c r="J54" s="121">
        <f t="shared" si="2"/>
        <v>0</v>
      </c>
      <c r="K54" s="122">
        <v>2.0000000000000001E-4</v>
      </c>
      <c r="L54" s="122">
        <f>E54*K54</f>
        <v>2.0000000000000001E-4</v>
      </c>
      <c r="O54" s="119">
        <v>20</v>
      </c>
      <c r="P54" s="119" t="s">
        <v>131</v>
      </c>
      <c r="T54" s="123" t="s">
        <v>2</v>
      </c>
      <c r="U54" s="123" t="s">
        <v>2</v>
      </c>
      <c r="V54" s="123" t="s">
        <v>167</v>
      </c>
      <c r="W54" s="124">
        <v>0.30399999999999999</v>
      </c>
      <c r="Z54" s="119" t="s">
        <v>205</v>
      </c>
      <c r="AA54" s="119" t="s">
        <v>131</v>
      </c>
    </row>
    <row r="55" spans="1:27">
      <c r="A55" s="116">
        <v>24</v>
      </c>
      <c r="B55" s="117" t="s">
        <v>197</v>
      </c>
      <c r="C55" s="118" t="s">
        <v>208</v>
      </c>
      <c r="D55" s="125" t="s">
        <v>209</v>
      </c>
      <c r="E55" s="120">
        <v>1</v>
      </c>
      <c r="F55" s="119" t="s">
        <v>183</v>
      </c>
      <c r="I55" s="121">
        <f>ROUND(E55*G55, 2)</f>
        <v>0</v>
      </c>
      <c r="J55" s="121">
        <f t="shared" si="2"/>
        <v>0</v>
      </c>
      <c r="O55" s="119">
        <v>20</v>
      </c>
      <c r="P55" s="119" t="s">
        <v>131</v>
      </c>
      <c r="T55" s="123" t="s">
        <v>2</v>
      </c>
      <c r="U55" s="123" t="s">
        <v>2</v>
      </c>
      <c r="V55" s="123" t="s">
        <v>167</v>
      </c>
      <c r="Z55" s="119" t="s">
        <v>205</v>
      </c>
      <c r="AA55" s="119">
        <v>9400009</v>
      </c>
    </row>
    <row r="56" spans="1:27" ht="25.5">
      <c r="A56" s="116">
        <v>25</v>
      </c>
      <c r="B56" s="117" t="s">
        <v>164</v>
      </c>
      <c r="C56" s="118" t="s">
        <v>210</v>
      </c>
      <c r="D56" s="125" t="s">
        <v>211</v>
      </c>
      <c r="F56" s="119" t="s">
        <v>173</v>
      </c>
      <c r="H56" s="121">
        <f>ROUND(E56*G56, 2)</f>
        <v>0</v>
      </c>
      <c r="J56" s="121">
        <f t="shared" si="2"/>
        <v>0</v>
      </c>
      <c r="O56" s="119">
        <v>20</v>
      </c>
      <c r="P56" s="119" t="s">
        <v>131</v>
      </c>
      <c r="T56" s="123" t="s">
        <v>2</v>
      </c>
      <c r="U56" s="123" t="s">
        <v>2</v>
      </c>
      <c r="V56" s="123" t="s">
        <v>167</v>
      </c>
      <c r="Z56" s="119" t="s">
        <v>174</v>
      </c>
      <c r="AA56" s="119">
        <v>8899880501601</v>
      </c>
    </row>
    <row r="57" spans="1:27" ht="25.5">
      <c r="A57" s="116">
        <v>26</v>
      </c>
      <c r="B57" s="117" t="s">
        <v>164</v>
      </c>
      <c r="C57" s="118" t="s">
        <v>212</v>
      </c>
      <c r="D57" s="125" t="s">
        <v>213</v>
      </c>
      <c r="F57" s="119" t="s">
        <v>173</v>
      </c>
      <c r="H57" s="121">
        <f>ROUND(E57*G57, 2)</f>
        <v>0</v>
      </c>
      <c r="J57" s="121">
        <f t="shared" si="2"/>
        <v>0</v>
      </c>
      <c r="O57" s="119">
        <v>20</v>
      </c>
      <c r="P57" s="119" t="s">
        <v>131</v>
      </c>
      <c r="T57" s="123" t="s">
        <v>2</v>
      </c>
      <c r="U57" s="123" t="s">
        <v>2</v>
      </c>
      <c r="V57" s="123" t="s">
        <v>167</v>
      </c>
      <c r="Z57" s="119" t="s">
        <v>174</v>
      </c>
      <c r="AA57" s="119">
        <v>8899880</v>
      </c>
    </row>
    <row r="58" spans="1:27">
      <c r="D58" s="136" t="s">
        <v>214</v>
      </c>
      <c r="E58" s="137">
        <f>J58</f>
        <v>0</v>
      </c>
      <c r="H58" s="137">
        <f>SUM(H49:H57)</f>
        <v>0</v>
      </c>
      <c r="I58" s="137">
        <f>SUM(I49:I57)</f>
        <v>0</v>
      </c>
      <c r="J58" s="137">
        <f>SUM(J49:J57)</f>
        <v>0</v>
      </c>
      <c r="L58" s="138">
        <f>SUM(L49:L57)</f>
        <v>2.7429999999999996E-2</v>
      </c>
      <c r="N58" s="139">
        <f>SUM(N49:N57)</f>
        <v>0</v>
      </c>
      <c r="W58" s="124">
        <f>SUM(W49:W57)</f>
        <v>2.8909999999999996</v>
      </c>
    </row>
    <row r="60" spans="1:27">
      <c r="B60" s="118" t="s">
        <v>215</v>
      </c>
    </row>
    <row r="61" spans="1:27" ht="25.5">
      <c r="A61" s="116">
        <v>27</v>
      </c>
      <c r="B61" s="117" t="s">
        <v>216</v>
      </c>
      <c r="C61" s="118" t="s">
        <v>217</v>
      </c>
      <c r="D61" s="125" t="s">
        <v>218</v>
      </c>
      <c r="E61" s="120">
        <v>108.72</v>
      </c>
      <c r="F61" s="119" t="s">
        <v>140</v>
      </c>
      <c r="H61" s="121">
        <f>ROUND(E61*G61, 2)</f>
        <v>0</v>
      </c>
      <c r="J61" s="121">
        <f>ROUND(E61*G61, 2)</f>
        <v>0</v>
      </c>
      <c r="K61" s="122">
        <v>1.9349999999999999E-2</v>
      </c>
      <c r="L61" s="122">
        <f>E61*K61</f>
        <v>2.1037319999999999</v>
      </c>
      <c r="O61" s="119">
        <v>20</v>
      </c>
      <c r="P61" s="119" t="s">
        <v>131</v>
      </c>
      <c r="T61" s="123" t="s">
        <v>2</v>
      </c>
      <c r="U61" s="123" t="s">
        <v>2</v>
      </c>
      <c r="V61" s="123" t="s">
        <v>167</v>
      </c>
      <c r="W61" s="124">
        <v>89.802999999999997</v>
      </c>
      <c r="Z61" s="119" t="s">
        <v>219</v>
      </c>
      <c r="AA61" s="119">
        <v>6901020102</v>
      </c>
    </row>
    <row r="62" spans="1:27" ht="25.5">
      <c r="A62" s="116">
        <v>28</v>
      </c>
      <c r="B62" s="117" t="s">
        <v>216</v>
      </c>
      <c r="C62" s="118" t="s">
        <v>220</v>
      </c>
      <c r="D62" s="125" t="s">
        <v>221</v>
      </c>
      <c r="E62" s="120">
        <v>44.4</v>
      </c>
      <c r="F62" s="119" t="s">
        <v>140</v>
      </c>
      <c r="H62" s="121">
        <f>ROUND(E62*G62, 2)</f>
        <v>0</v>
      </c>
      <c r="J62" s="121">
        <f>ROUND(E62*G62, 2)</f>
        <v>0</v>
      </c>
      <c r="K62" s="122">
        <v>1.7319999999999999E-2</v>
      </c>
      <c r="L62" s="122">
        <f>E62*K62</f>
        <v>0.76900799999999991</v>
      </c>
      <c r="O62" s="119">
        <v>20</v>
      </c>
      <c r="P62" s="119" t="s">
        <v>131</v>
      </c>
      <c r="T62" s="123" t="s">
        <v>2</v>
      </c>
      <c r="U62" s="123" t="s">
        <v>2</v>
      </c>
      <c r="V62" s="123" t="s">
        <v>167</v>
      </c>
      <c r="W62" s="124">
        <v>51.015999999999998</v>
      </c>
      <c r="Z62" s="119" t="s">
        <v>219</v>
      </c>
      <c r="AA62" s="119">
        <v>690102</v>
      </c>
    </row>
    <row r="63" spans="1:27" ht="25.5">
      <c r="A63" s="116">
        <v>29</v>
      </c>
      <c r="B63" s="117" t="s">
        <v>216</v>
      </c>
      <c r="C63" s="118" t="s">
        <v>222</v>
      </c>
      <c r="D63" s="125" t="s">
        <v>223</v>
      </c>
      <c r="F63" s="119" t="s">
        <v>173</v>
      </c>
      <c r="H63" s="121">
        <f>ROUND(E63*G63, 2)</f>
        <v>0</v>
      </c>
      <c r="J63" s="121">
        <f>ROUND(E63*G63, 2)</f>
        <v>0</v>
      </c>
      <c r="O63" s="119">
        <v>20</v>
      </c>
      <c r="P63" s="119" t="s">
        <v>131</v>
      </c>
      <c r="T63" s="123" t="s">
        <v>2</v>
      </c>
      <c r="U63" s="123" t="s">
        <v>2</v>
      </c>
      <c r="V63" s="123" t="s">
        <v>167</v>
      </c>
      <c r="Z63" s="119" t="s">
        <v>224</v>
      </c>
      <c r="AA63" s="119">
        <v>6299620</v>
      </c>
    </row>
    <row r="64" spans="1:27">
      <c r="A64" s="116">
        <v>30</v>
      </c>
      <c r="B64" s="117" t="s">
        <v>216</v>
      </c>
      <c r="C64" s="118" t="s">
        <v>225</v>
      </c>
      <c r="D64" s="125" t="s">
        <v>226</v>
      </c>
      <c r="F64" s="119" t="s">
        <v>173</v>
      </c>
      <c r="H64" s="121">
        <f>ROUND(E64*G64, 2)</f>
        <v>0</v>
      </c>
      <c r="J64" s="121">
        <f>ROUND(E64*G64, 2)</f>
        <v>0</v>
      </c>
      <c r="O64" s="119">
        <v>20</v>
      </c>
      <c r="P64" s="119" t="s">
        <v>131</v>
      </c>
      <c r="T64" s="123" t="s">
        <v>2</v>
      </c>
      <c r="U64" s="123" t="s">
        <v>2</v>
      </c>
      <c r="V64" s="123" t="s">
        <v>167</v>
      </c>
      <c r="Z64" s="119" t="s">
        <v>224</v>
      </c>
      <c r="AA64" s="119">
        <v>6299620</v>
      </c>
    </row>
    <row r="65" spans="1:27">
      <c r="D65" s="136" t="s">
        <v>227</v>
      </c>
      <c r="E65" s="137">
        <f>J65</f>
        <v>0</v>
      </c>
      <c r="H65" s="137">
        <f>SUM(H60:H64)</f>
        <v>0</v>
      </c>
      <c r="I65" s="137">
        <f>SUM(I60:I64)</f>
        <v>0</v>
      </c>
      <c r="J65" s="137">
        <f>SUM(J60:J64)</f>
        <v>0</v>
      </c>
      <c r="L65" s="138">
        <f>SUM(L60:L64)</f>
        <v>2.8727399999999998</v>
      </c>
      <c r="N65" s="139">
        <f>SUM(N60:N64)</f>
        <v>0</v>
      </c>
      <c r="W65" s="124">
        <f>SUM(W60:W64)</f>
        <v>140.81899999999999</v>
      </c>
    </row>
    <row r="67" spans="1:27">
      <c r="B67" s="118" t="s">
        <v>228</v>
      </c>
    </row>
    <row r="68" spans="1:27">
      <c r="A68" s="116">
        <v>31</v>
      </c>
      <c r="B68" s="117" t="s">
        <v>229</v>
      </c>
      <c r="C68" s="118" t="s">
        <v>230</v>
      </c>
      <c r="D68" s="125" t="s">
        <v>231</v>
      </c>
      <c r="E68" s="120">
        <v>4.8</v>
      </c>
      <c r="F68" s="119" t="s">
        <v>140</v>
      </c>
      <c r="H68" s="121">
        <f>ROUND(E68*G68, 2)</f>
        <v>0</v>
      </c>
      <c r="J68" s="121">
        <f>ROUND(E68*G68, 2)</f>
        <v>0</v>
      </c>
      <c r="K68" s="122">
        <v>5.6999999999999998E-4</v>
      </c>
      <c r="L68" s="122">
        <f>E68*K68</f>
        <v>2.7359999999999997E-3</v>
      </c>
      <c r="O68" s="119">
        <v>20</v>
      </c>
      <c r="P68" s="119" t="s">
        <v>131</v>
      </c>
      <c r="T68" s="123" t="s">
        <v>2</v>
      </c>
      <c r="U68" s="123" t="s">
        <v>2</v>
      </c>
      <c r="V68" s="123" t="s">
        <v>167</v>
      </c>
      <c r="Z68" s="119" t="s">
        <v>232</v>
      </c>
      <c r="AA68" s="119">
        <v>7101010501029</v>
      </c>
    </row>
    <row r="69" spans="1:27">
      <c r="A69" s="116">
        <v>32</v>
      </c>
      <c r="B69" s="117" t="s">
        <v>229</v>
      </c>
      <c r="C69" s="118" t="s">
        <v>233</v>
      </c>
      <c r="D69" s="125" t="s">
        <v>234</v>
      </c>
      <c r="E69" s="120">
        <v>4.8</v>
      </c>
      <c r="F69" s="119" t="s">
        <v>140</v>
      </c>
      <c r="H69" s="121">
        <f>ROUND(E69*G69, 2)</f>
        <v>0</v>
      </c>
      <c r="J69" s="121">
        <f>ROUND(E69*G69, 2)</f>
        <v>0</v>
      </c>
      <c r="K69" s="122">
        <v>5.0229999999999997E-2</v>
      </c>
      <c r="L69" s="122">
        <f>E69*K69</f>
        <v>0.24110399999999998</v>
      </c>
      <c r="O69" s="119">
        <v>20</v>
      </c>
      <c r="P69" s="119" t="s">
        <v>131</v>
      </c>
      <c r="T69" s="123" t="s">
        <v>2</v>
      </c>
      <c r="U69" s="123" t="s">
        <v>2</v>
      </c>
      <c r="V69" s="123" t="s">
        <v>167</v>
      </c>
      <c r="W69" s="124">
        <v>6.24</v>
      </c>
      <c r="Z69" s="119" t="s">
        <v>232</v>
      </c>
      <c r="AA69" s="119">
        <v>7101010201001</v>
      </c>
    </row>
    <row r="70" spans="1:27">
      <c r="A70" s="116">
        <v>33</v>
      </c>
      <c r="B70" s="117" t="s">
        <v>197</v>
      </c>
      <c r="C70" s="118" t="s">
        <v>235</v>
      </c>
      <c r="D70" s="125" t="s">
        <v>236</v>
      </c>
      <c r="E70" s="120">
        <v>5.04</v>
      </c>
      <c r="F70" s="119" t="s">
        <v>140</v>
      </c>
      <c r="I70" s="121">
        <f>ROUND(E70*G70, 2)</f>
        <v>0</v>
      </c>
      <c r="J70" s="121">
        <f>ROUND(E70*G70, 2)</f>
        <v>0</v>
      </c>
      <c r="K70" s="122">
        <v>1.6E-2</v>
      </c>
      <c r="L70" s="122">
        <f>E70*K70</f>
        <v>8.0640000000000003E-2</v>
      </c>
      <c r="O70" s="119">
        <v>20</v>
      </c>
      <c r="P70" s="119" t="s">
        <v>131</v>
      </c>
      <c r="T70" s="123" t="s">
        <v>2</v>
      </c>
      <c r="U70" s="123" t="s">
        <v>2</v>
      </c>
      <c r="V70" s="123" t="s">
        <v>167</v>
      </c>
      <c r="Z70" s="119" t="s">
        <v>237</v>
      </c>
      <c r="AA70" s="119" t="s">
        <v>131</v>
      </c>
    </row>
    <row r="71" spans="1:27" ht="25.5">
      <c r="A71" s="116">
        <v>34</v>
      </c>
      <c r="B71" s="117" t="s">
        <v>229</v>
      </c>
      <c r="C71" s="118" t="s">
        <v>238</v>
      </c>
      <c r="D71" s="125" t="s">
        <v>239</v>
      </c>
      <c r="F71" s="119" t="s">
        <v>173</v>
      </c>
      <c r="H71" s="121">
        <f>ROUND(E71*G71, 2)</f>
        <v>0</v>
      </c>
      <c r="J71" s="121">
        <f>ROUND(E71*G71, 2)</f>
        <v>0</v>
      </c>
      <c r="O71" s="119">
        <v>20</v>
      </c>
      <c r="P71" s="119" t="s">
        <v>131</v>
      </c>
      <c r="T71" s="123" t="s">
        <v>2</v>
      </c>
      <c r="U71" s="123" t="s">
        <v>2</v>
      </c>
      <c r="V71" s="123" t="s">
        <v>167</v>
      </c>
      <c r="Z71" s="119" t="s">
        <v>232</v>
      </c>
      <c r="AA71" s="119">
        <v>7199710</v>
      </c>
    </row>
    <row r="72" spans="1:27" ht="25.5">
      <c r="A72" s="116">
        <v>35</v>
      </c>
      <c r="B72" s="117" t="s">
        <v>229</v>
      </c>
      <c r="C72" s="118" t="s">
        <v>240</v>
      </c>
      <c r="D72" s="125" t="s">
        <v>241</v>
      </c>
      <c r="F72" s="119" t="s">
        <v>173</v>
      </c>
      <c r="H72" s="121">
        <f>ROUND(E72*G72, 2)</f>
        <v>0</v>
      </c>
      <c r="J72" s="121">
        <f>ROUND(E72*G72, 2)</f>
        <v>0</v>
      </c>
      <c r="O72" s="119">
        <v>20</v>
      </c>
      <c r="P72" s="119" t="s">
        <v>131</v>
      </c>
      <c r="T72" s="123" t="s">
        <v>2</v>
      </c>
      <c r="U72" s="123" t="s">
        <v>2</v>
      </c>
      <c r="V72" s="123" t="s">
        <v>167</v>
      </c>
      <c r="Z72" s="119" t="s">
        <v>232</v>
      </c>
      <c r="AA72" s="119">
        <v>7199710</v>
      </c>
    </row>
    <row r="73" spans="1:27">
      <c r="D73" s="136" t="s">
        <v>242</v>
      </c>
      <c r="E73" s="137">
        <f>J73</f>
        <v>0</v>
      </c>
      <c r="H73" s="137">
        <f>SUM(H67:H72)</f>
        <v>0</v>
      </c>
      <c r="I73" s="137">
        <f>SUM(I67:I72)</f>
        <v>0</v>
      </c>
      <c r="J73" s="137">
        <f>SUM(J67:J72)</f>
        <v>0</v>
      </c>
      <c r="L73" s="138">
        <f>SUM(L67:L72)</f>
        <v>0.32447999999999999</v>
      </c>
      <c r="N73" s="139">
        <f>SUM(N67:N72)</f>
        <v>0</v>
      </c>
      <c r="W73" s="124">
        <f>SUM(W67:W72)</f>
        <v>6.24</v>
      </c>
    </row>
    <row r="75" spans="1:27">
      <c r="B75" s="118" t="s">
        <v>243</v>
      </c>
    </row>
    <row r="76" spans="1:27">
      <c r="A76" s="116">
        <v>36</v>
      </c>
      <c r="B76" s="117" t="s">
        <v>244</v>
      </c>
      <c r="C76" s="118" t="s">
        <v>245</v>
      </c>
      <c r="D76" s="125" t="s">
        <v>246</v>
      </c>
      <c r="E76" s="120">
        <v>27</v>
      </c>
      <c r="F76" s="119" t="s">
        <v>146</v>
      </c>
      <c r="H76" s="121">
        <f>ROUND(E76*G76, 2)</f>
        <v>0</v>
      </c>
      <c r="J76" s="121">
        <f>ROUND(E76*G76, 2)</f>
        <v>0</v>
      </c>
      <c r="K76" s="122">
        <v>1.06E-3</v>
      </c>
      <c r="L76" s="122">
        <f>E76*K76</f>
        <v>2.862E-2</v>
      </c>
      <c r="O76" s="119">
        <v>20</v>
      </c>
      <c r="P76" s="119" t="s">
        <v>131</v>
      </c>
      <c r="T76" s="123" t="s">
        <v>2</v>
      </c>
      <c r="U76" s="123" t="s">
        <v>2</v>
      </c>
      <c r="V76" s="123" t="s">
        <v>167</v>
      </c>
      <c r="W76" s="124">
        <v>1.944</v>
      </c>
      <c r="Z76" s="119" t="s">
        <v>247</v>
      </c>
      <c r="AA76" s="119">
        <v>501050600</v>
      </c>
    </row>
    <row r="77" spans="1:27">
      <c r="A77" s="116">
        <v>37</v>
      </c>
      <c r="B77" s="117" t="s">
        <v>244</v>
      </c>
      <c r="C77" s="118" t="s">
        <v>248</v>
      </c>
      <c r="D77" s="125" t="s">
        <v>249</v>
      </c>
      <c r="E77" s="120">
        <v>25</v>
      </c>
      <c r="F77" s="119" t="s">
        <v>140</v>
      </c>
      <c r="H77" s="121">
        <f>ROUND(E77*G77, 2)</f>
        <v>0</v>
      </c>
      <c r="J77" s="121">
        <f>ROUND(E77*G77, 2)</f>
        <v>0</v>
      </c>
      <c r="K77" s="122">
        <v>1.1E-4</v>
      </c>
      <c r="L77" s="122">
        <f>E77*K77</f>
        <v>2.7500000000000003E-3</v>
      </c>
      <c r="O77" s="119">
        <v>20</v>
      </c>
      <c r="P77" s="119" t="s">
        <v>131</v>
      </c>
      <c r="T77" s="123" t="s">
        <v>2</v>
      </c>
      <c r="U77" s="123" t="s">
        <v>2</v>
      </c>
      <c r="V77" s="123" t="s">
        <v>167</v>
      </c>
      <c r="W77" s="124">
        <v>12.25</v>
      </c>
      <c r="Z77" s="119" t="s">
        <v>205</v>
      </c>
      <c r="AA77" s="119" t="s">
        <v>131</v>
      </c>
    </row>
    <row r="78" spans="1:27">
      <c r="A78" s="116">
        <v>38</v>
      </c>
      <c r="B78" s="117" t="s">
        <v>197</v>
      </c>
      <c r="C78" s="118" t="s">
        <v>250</v>
      </c>
      <c r="D78" s="125" t="s">
        <v>251</v>
      </c>
      <c r="E78" s="120">
        <v>26.25</v>
      </c>
      <c r="F78" s="119" t="s">
        <v>140</v>
      </c>
      <c r="I78" s="121">
        <f>ROUND(E78*G78, 2)</f>
        <v>0</v>
      </c>
      <c r="J78" s="121">
        <f>ROUND(E78*G78, 2)</f>
        <v>0</v>
      </c>
      <c r="O78" s="119">
        <v>20</v>
      </c>
      <c r="P78" s="119" t="s">
        <v>131</v>
      </c>
      <c r="T78" s="123" t="s">
        <v>2</v>
      </c>
      <c r="U78" s="123" t="s">
        <v>2</v>
      </c>
      <c r="V78" s="123" t="s">
        <v>167</v>
      </c>
      <c r="Z78" s="119" t="s">
        <v>205</v>
      </c>
      <c r="AA78" s="119" t="s">
        <v>131</v>
      </c>
    </row>
    <row r="79" spans="1:27">
      <c r="A79" s="116">
        <v>39</v>
      </c>
      <c r="B79" s="117" t="s">
        <v>244</v>
      </c>
      <c r="C79" s="118" t="s">
        <v>252</v>
      </c>
      <c r="D79" s="125" t="s">
        <v>253</v>
      </c>
      <c r="E79" s="120">
        <v>25</v>
      </c>
      <c r="F79" s="119" t="s">
        <v>140</v>
      </c>
      <c r="H79" s="121">
        <f>ROUND(E79*G79, 2)</f>
        <v>0</v>
      </c>
      <c r="J79" s="121">
        <f>ROUND(E79*G79, 2)</f>
        <v>0</v>
      </c>
      <c r="K79" s="122">
        <v>4.6000000000000001E-4</v>
      </c>
      <c r="L79" s="122">
        <f>E79*K79</f>
        <v>1.15E-2</v>
      </c>
      <c r="O79" s="119">
        <v>20</v>
      </c>
      <c r="P79" s="119" t="s">
        <v>131</v>
      </c>
      <c r="T79" s="123" t="s">
        <v>2</v>
      </c>
      <c r="U79" s="123" t="s">
        <v>2</v>
      </c>
      <c r="V79" s="123" t="s">
        <v>167</v>
      </c>
      <c r="W79" s="124">
        <v>1.0249999999999999</v>
      </c>
      <c r="Z79" s="119" t="s">
        <v>247</v>
      </c>
      <c r="AA79" s="119">
        <v>7501010</v>
      </c>
    </row>
    <row r="80" spans="1:27">
      <c r="D80" s="136" t="s">
        <v>254</v>
      </c>
      <c r="E80" s="137">
        <f>J80</f>
        <v>0</v>
      </c>
      <c r="H80" s="137">
        <f>SUM(H75:H79)</f>
        <v>0</v>
      </c>
      <c r="I80" s="137">
        <f>SUM(I75:I79)</f>
        <v>0</v>
      </c>
      <c r="J80" s="137">
        <f>SUM(J75:J79)</f>
        <v>0</v>
      </c>
      <c r="L80" s="138">
        <f>SUM(L75:L79)</f>
        <v>4.2870000000000005E-2</v>
      </c>
      <c r="N80" s="139">
        <f>SUM(N75:N79)</f>
        <v>0</v>
      </c>
      <c r="W80" s="124">
        <f>SUM(W75:W79)</f>
        <v>15.218999999999999</v>
      </c>
    </row>
    <row r="82" spans="1:27">
      <c r="B82" s="118" t="s">
        <v>255</v>
      </c>
    </row>
    <row r="83" spans="1:27">
      <c r="A83" s="116">
        <v>40</v>
      </c>
      <c r="B83" s="117" t="s">
        <v>244</v>
      </c>
      <c r="C83" s="118" t="s">
        <v>256</v>
      </c>
      <c r="D83" s="125" t="s">
        <v>257</v>
      </c>
      <c r="E83" s="120">
        <v>25</v>
      </c>
      <c r="F83" s="119" t="s">
        <v>140</v>
      </c>
      <c r="H83" s="121">
        <f>ROUND(E83*G83, 2)</f>
        <v>0</v>
      </c>
      <c r="J83" s="121">
        <f>ROUND(E83*G83, 2)</f>
        <v>0</v>
      </c>
      <c r="M83" s="120">
        <v>1E-3</v>
      </c>
      <c r="N83" s="120">
        <f>E83*M83</f>
        <v>2.5000000000000001E-2</v>
      </c>
      <c r="O83" s="119">
        <v>20</v>
      </c>
      <c r="P83" s="119" t="s">
        <v>131</v>
      </c>
      <c r="T83" s="123" t="s">
        <v>2</v>
      </c>
      <c r="U83" s="123" t="s">
        <v>2</v>
      </c>
      <c r="V83" s="123" t="s">
        <v>167</v>
      </c>
      <c r="W83" s="124">
        <v>2.625</v>
      </c>
      <c r="Z83" s="119" t="s">
        <v>258</v>
      </c>
      <c r="AA83" s="119">
        <v>501051000164</v>
      </c>
    </row>
    <row r="84" spans="1:27" ht="25.5">
      <c r="A84" s="116">
        <v>41</v>
      </c>
      <c r="B84" s="117" t="s">
        <v>244</v>
      </c>
      <c r="C84" s="118" t="s">
        <v>259</v>
      </c>
      <c r="D84" s="125" t="s">
        <v>260</v>
      </c>
      <c r="F84" s="119" t="s">
        <v>173</v>
      </c>
      <c r="H84" s="121">
        <f>ROUND(E84*G84, 2)</f>
        <v>0</v>
      </c>
      <c r="J84" s="121">
        <f>ROUND(E84*G84, 2)</f>
        <v>0</v>
      </c>
      <c r="O84" s="119">
        <v>20</v>
      </c>
      <c r="P84" s="119" t="s">
        <v>131</v>
      </c>
      <c r="T84" s="123" t="s">
        <v>2</v>
      </c>
      <c r="U84" s="123" t="s">
        <v>2</v>
      </c>
      <c r="V84" s="123" t="s">
        <v>167</v>
      </c>
      <c r="Z84" s="119" t="s">
        <v>247</v>
      </c>
      <c r="AA84" s="119">
        <v>7599750301601</v>
      </c>
    </row>
    <row r="85" spans="1:27" ht="25.5">
      <c r="A85" s="116">
        <v>42</v>
      </c>
      <c r="B85" s="117" t="s">
        <v>244</v>
      </c>
      <c r="C85" s="118" t="s">
        <v>261</v>
      </c>
      <c r="D85" s="125" t="s">
        <v>262</v>
      </c>
      <c r="F85" s="119" t="s">
        <v>173</v>
      </c>
      <c r="H85" s="121">
        <f>ROUND(E85*G85, 2)</f>
        <v>0</v>
      </c>
      <c r="J85" s="121">
        <f>ROUND(E85*G85, 2)</f>
        <v>0</v>
      </c>
      <c r="O85" s="119">
        <v>20</v>
      </c>
      <c r="P85" s="119" t="s">
        <v>131</v>
      </c>
      <c r="T85" s="123" t="s">
        <v>2</v>
      </c>
      <c r="U85" s="123" t="s">
        <v>2</v>
      </c>
      <c r="V85" s="123" t="s">
        <v>167</v>
      </c>
      <c r="Z85" s="119" t="s">
        <v>247</v>
      </c>
      <c r="AA85" s="119">
        <v>759975000</v>
      </c>
    </row>
    <row r="86" spans="1:27">
      <c r="D86" s="136" t="s">
        <v>263</v>
      </c>
      <c r="E86" s="137">
        <f>J86</f>
        <v>0</v>
      </c>
      <c r="H86" s="137">
        <f>SUM(H82:H85)</f>
        <v>0</v>
      </c>
      <c r="I86" s="137">
        <f>SUM(I82:I85)</f>
        <v>0</v>
      </c>
      <c r="J86" s="137">
        <f>SUM(J82:J85)</f>
        <v>0</v>
      </c>
      <c r="L86" s="138">
        <f>SUM(L82:L85)</f>
        <v>0</v>
      </c>
      <c r="N86" s="139">
        <f>SUM(N82:N85)</f>
        <v>2.5000000000000001E-2</v>
      </c>
      <c r="W86" s="124">
        <f>SUM(W82:W85)</f>
        <v>2.625</v>
      </c>
    </row>
    <row r="88" spans="1:27">
      <c r="B88" s="118" t="s">
        <v>264</v>
      </c>
    </row>
    <row r="89" spans="1:27">
      <c r="A89" s="116">
        <v>43</v>
      </c>
      <c r="B89" s="117" t="s">
        <v>229</v>
      </c>
      <c r="C89" s="118" t="s">
        <v>265</v>
      </c>
      <c r="D89" s="125" t="s">
        <v>266</v>
      </c>
      <c r="E89" s="120">
        <v>16.399999999999999</v>
      </c>
      <c r="F89" s="119" t="s">
        <v>140</v>
      </c>
      <c r="H89" s="121">
        <f>ROUND(E89*G89, 2)</f>
        <v>0</v>
      </c>
      <c r="J89" s="121">
        <f>ROUND(E89*G89, 2)</f>
        <v>0</v>
      </c>
      <c r="K89" s="122">
        <v>3.9120000000000002E-2</v>
      </c>
      <c r="L89" s="122">
        <f>E89*K89</f>
        <v>0.64156800000000003</v>
      </c>
      <c r="O89" s="119">
        <v>20</v>
      </c>
      <c r="P89" s="119" t="s">
        <v>131</v>
      </c>
      <c r="T89" s="123" t="s">
        <v>2</v>
      </c>
      <c r="U89" s="123" t="s">
        <v>2</v>
      </c>
      <c r="V89" s="123" t="s">
        <v>167</v>
      </c>
      <c r="W89" s="124">
        <v>32.537999999999997</v>
      </c>
      <c r="Z89" s="119" t="s">
        <v>232</v>
      </c>
      <c r="AA89" s="119">
        <v>7102010101001</v>
      </c>
    </row>
    <row r="90" spans="1:27">
      <c r="A90" s="116">
        <v>44</v>
      </c>
      <c r="B90" s="117" t="s">
        <v>197</v>
      </c>
      <c r="C90" s="118" t="s">
        <v>267</v>
      </c>
      <c r="D90" s="125" t="s">
        <v>268</v>
      </c>
      <c r="E90" s="120">
        <v>17.3</v>
      </c>
      <c r="F90" s="119" t="s">
        <v>140</v>
      </c>
      <c r="I90" s="121">
        <f>ROUND(E90*G90, 2)</f>
        <v>0</v>
      </c>
      <c r="J90" s="121">
        <f>ROUND(E90*G90, 2)</f>
        <v>0</v>
      </c>
      <c r="K90" s="122">
        <v>9.4999999999999998E-3</v>
      </c>
      <c r="L90" s="122">
        <f>E90*K90</f>
        <v>0.16435</v>
      </c>
      <c r="O90" s="119">
        <v>20</v>
      </c>
      <c r="P90" s="119" t="s">
        <v>131</v>
      </c>
      <c r="T90" s="123" t="s">
        <v>2</v>
      </c>
      <c r="U90" s="123" t="s">
        <v>2</v>
      </c>
      <c r="V90" s="123" t="s">
        <v>167</v>
      </c>
      <c r="Z90" s="119" t="s">
        <v>237</v>
      </c>
      <c r="AA90" s="119" t="s">
        <v>131</v>
      </c>
    </row>
    <row r="91" spans="1:27">
      <c r="A91" s="116">
        <v>45</v>
      </c>
      <c r="B91" s="117" t="s">
        <v>229</v>
      </c>
      <c r="C91" s="118" t="s">
        <v>269</v>
      </c>
      <c r="D91" s="125" t="s">
        <v>231</v>
      </c>
      <c r="E91" s="120">
        <v>16.399999999999999</v>
      </c>
      <c r="F91" s="119" t="s">
        <v>140</v>
      </c>
      <c r="H91" s="121">
        <f>ROUND(E91*G91, 2)</f>
        <v>0</v>
      </c>
      <c r="J91" s="121">
        <f>ROUND(E91*G91, 2)</f>
        <v>0</v>
      </c>
      <c r="K91" s="122">
        <v>2.7E-4</v>
      </c>
      <c r="L91" s="122">
        <f>E91*K91</f>
        <v>4.4279999999999996E-3</v>
      </c>
      <c r="O91" s="119">
        <v>20</v>
      </c>
      <c r="P91" s="119" t="s">
        <v>131</v>
      </c>
      <c r="T91" s="123" t="s">
        <v>2</v>
      </c>
      <c r="U91" s="123" t="s">
        <v>2</v>
      </c>
      <c r="V91" s="123" t="s">
        <v>167</v>
      </c>
      <c r="Z91" s="119" t="s">
        <v>232</v>
      </c>
      <c r="AA91" s="119">
        <v>7102010102019</v>
      </c>
    </row>
    <row r="92" spans="1:27" ht="25.5">
      <c r="A92" s="116">
        <v>46</v>
      </c>
      <c r="B92" s="117" t="s">
        <v>229</v>
      </c>
      <c r="C92" s="118" t="s">
        <v>270</v>
      </c>
      <c r="D92" s="125" t="s">
        <v>271</v>
      </c>
      <c r="F92" s="119" t="s">
        <v>173</v>
      </c>
      <c r="H92" s="121">
        <f>ROUND(E92*G92, 2)</f>
        <v>0</v>
      </c>
      <c r="J92" s="121">
        <f>ROUND(E92*G92, 2)</f>
        <v>0</v>
      </c>
      <c r="O92" s="119">
        <v>20</v>
      </c>
      <c r="P92" s="119" t="s">
        <v>131</v>
      </c>
      <c r="T92" s="123" t="s">
        <v>2</v>
      </c>
      <c r="U92" s="123" t="s">
        <v>2</v>
      </c>
      <c r="V92" s="123" t="s">
        <v>167</v>
      </c>
      <c r="Z92" s="119" t="s">
        <v>232</v>
      </c>
      <c r="AA92" s="119">
        <v>7199710</v>
      </c>
    </row>
    <row r="93" spans="1:27" ht="25.5">
      <c r="A93" s="116">
        <v>47</v>
      </c>
      <c r="B93" s="117" t="s">
        <v>229</v>
      </c>
      <c r="C93" s="118" t="s">
        <v>272</v>
      </c>
      <c r="D93" s="125" t="s">
        <v>273</v>
      </c>
      <c r="F93" s="119" t="s">
        <v>173</v>
      </c>
      <c r="H93" s="121">
        <f>ROUND(E93*G93, 2)</f>
        <v>0</v>
      </c>
      <c r="J93" s="121">
        <f>ROUND(E93*G93, 2)</f>
        <v>0</v>
      </c>
      <c r="O93" s="119">
        <v>20</v>
      </c>
      <c r="P93" s="119" t="s">
        <v>131</v>
      </c>
      <c r="T93" s="123" t="s">
        <v>2</v>
      </c>
      <c r="U93" s="123" t="s">
        <v>2</v>
      </c>
      <c r="V93" s="123" t="s">
        <v>167</v>
      </c>
      <c r="Z93" s="119" t="s">
        <v>232</v>
      </c>
      <c r="AA93" s="119">
        <v>7199710</v>
      </c>
    </row>
    <row r="94" spans="1:27">
      <c r="D94" s="136" t="s">
        <v>274</v>
      </c>
      <c r="E94" s="137">
        <f>J94</f>
        <v>0</v>
      </c>
      <c r="H94" s="137">
        <f>SUM(H88:H93)</f>
        <v>0</v>
      </c>
      <c r="I94" s="137">
        <f>SUM(I88:I93)</f>
        <v>0</v>
      </c>
      <c r="J94" s="137">
        <f>SUM(J88:J93)</f>
        <v>0</v>
      </c>
      <c r="L94" s="138">
        <f>SUM(L88:L93)</f>
        <v>0.81034600000000001</v>
      </c>
      <c r="N94" s="139">
        <f>SUM(N88:N93)</f>
        <v>0</v>
      </c>
      <c r="W94" s="124">
        <f>SUM(W88:W93)</f>
        <v>32.537999999999997</v>
      </c>
    </row>
    <row r="96" spans="1:27">
      <c r="B96" s="118" t="s">
        <v>275</v>
      </c>
    </row>
    <row r="97" spans="1:27" ht="25.5">
      <c r="A97" s="116">
        <v>48</v>
      </c>
      <c r="B97" s="117" t="s">
        <v>276</v>
      </c>
      <c r="C97" s="118" t="s">
        <v>277</v>
      </c>
      <c r="D97" s="125" t="s">
        <v>278</v>
      </c>
      <c r="E97" s="120">
        <v>153.12</v>
      </c>
      <c r="F97" s="119" t="s">
        <v>140</v>
      </c>
      <c r="H97" s="121">
        <f>ROUND(E97*G97, 2)</f>
        <v>0</v>
      </c>
      <c r="J97" s="121">
        <f>ROUND(E97*G97, 2)</f>
        <v>0</v>
      </c>
      <c r="K97" s="122">
        <v>2.9999999999999997E-4</v>
      </c>
      <c r="L97" s="122">
        <f>E97*K97</f>
        <v>4.5935999999999998E-2</v>
      </c>
      <c r="O97" s="119">
        <v>20</v>
      </c>
      <c r="P97" s="119" t="s">
        <v>131</v>
      </c>
      <c r="T97" s="123" t="s">
        <v>2</v>
      </c>
      <c r="U97" s="123" t="s">
        <v>2</v>
      </c>
      <c r="V97" s="123" t="s">
        <v>167</v>
      </c>
      <c r="W97" s="124">
        <v>19.599</v>
      </c>
      <c r="Z97" s="119" t="s">
        <v>279</v>
      </c>
      <c r="AA97" s="119">
        <v>84020326</v>
      </c>
    </row>
    <row r="98" spans="1:27">
      <c r="D98" s="136" t="s">
        <v>280</v>
      </c>
      <c r="E98" s="137">
        <f>J98</f>
        <v>0</v>
      </c>
      <c r="H98" s="137">
        <f>SUM(H96:H97)</f>
        <v>0</v>
      </c>
      <c r="I98" s="137">
        <f>SUM(I96:I97)</f>
        <v>0</v>
      </c>
      <c r="J98" s="137">
        <f>SUM(J96:J97)</f>
        <v>0</v>
      </c>
      <c r="L98" s="138">
        <f>SUM(L96:L97)</f>
        <v>4.5935999999999998E-2</v>
      </c>
      <c r="N98" s="139">
        <f>SUM(N96:N97)</f>
        <v>0</v>
      </c>
      <c r="W98" s="124">
        <f>SUM(W96:W97)</f>
        <v>19.599</v>
      </c>
    </row>
    <row r="100" spans="1:27">
      <c r="D100" s="136" t="s">
        <v>281</v>
      </c>
      <c r="E100" s="139">
        <f>J100</f>
        <v>0</v>
      </c>
      <c r="H100" s="137">
        <f>+H38+H47+H58+H65+H73+H80+H86+H94+H98</f>
        <v>0</v>
      </c>
      <c r="I100" s="137">
        <f>+I38+I47+I58+I65+I73+I80+I86+I94+I98</f>
        <v>0</v>
      </c>
      <c r="J100" s="137">
        <f>+J38+J47+J58+J65+J73+J80+J86+J94+J98</f>
        <v>0</v>
      </c>
      <c r="L100" s="138">
        <f>+L38+L47+L58+L65+L73+L80+L86+L94+L98</f>
        <v>4.1390090000000006</v>
      </c>
      <c r="N100" s="139">
        <f>+N38+N47+N58+N65+N73+N80+N86+N94+N98</f>
        <v>2.5000000000000001E-2</v>
      </c>
      <c r="W100" s="124">
        <f>+W38+W47+W58+W65+W73+W80+W86+W94+W98</f>
        <v>235.34199999999998</v>
      </c>
    </row>
    <row r="102" spans="1:27">
      <c r="B102" s="135" t="s">
        <v>282</v>
      </c>
    </row>
    <row r="103" spans="1:27">
      <c r="B103" s="118" t="s">
        <v>283</v>
      </c>
    </row>
    <row r="104" spans="1:27" ht="25.5">
      <c r="A104" s="116">
        <v>49</v>
      </c>
      <c r="B104" s="117" t="s">
        <v>284</v>
      </c>
      <c r="C104" s="118" t="s">
        <v>285</v>
      </c>
      <c r="D104" s="125" t="s">
        <v>290</v>
      </c>
      <c r="E104" s="120">
        <v>1</v>
      </c>
      <c r="F104" s="119" t="s">
        <v>286</v>
      </c>
      <c r="H104" s="121">
        <f>ROUND(E104*G104, 2)</f>
        <v>0</v>
      </c>
      <c r="J104" s="121">
        <f>ROUND(E104*G104, 2)</f>
        <v>0</v>
      </c>
      <c r="O104" s="119">
        <v>20</v>
      </c>
      <c r="P104" s="119" t="s">
        <v>131</v>
      </c>
      <c r="T104" s="123" t="s">
        <v>2</v>
      </c>
      <c r="U104" s="123" t="s">
        <v>2</v>
      </c>
      <c r="V104" s="123" t="s">
        <v>113</v>
      </c>
      <c r="Z104" s="119" t="s">
        <v>205</v>
      </c>
      <c r="AA104" s="119" t="s">
        <v>131</v>
      </c>
    </row>
    <row r="105" spans="1:27">
      <c r="D105" s="136" t="s">
        <v>287</v>
      </c>
      <c r="E105" s="137">
        <f>J105</f>
        <v>0</v>
      </c>
      <c r="H105" s="137">
        <f>SUM(H102:H104)</f>
        <v>0</v>
      </c>
      <c r="I105" s="137">
        <f>SUM(I102:I104)</f>
        <v>0</v>
      </c>
      <c r="J105" s="137">
        <f>SUM(J102:J104)</f>
        <v>0</v>
      </c>
      <c r="L105" s="138">
        <f>SUM(L102:L104)</f>
        <v>0</v>
      </c>
      <c r="N105" s="139">
        <f>SUM(N102:N104)</f>
        <v>0</v>
      </c>
      <c r="W105" s="124">
        <f>SUM(W102:W104)</f>
        <v>0</v>
      </c>
    </row>
    <row r="107" spans="1:27">
      <c r="D107" s="136" t="s">
        <v>288</v>
      </c>
      <c r="E107" s="137">
        <f>J107</f>
        <v>0</v>
      </c>
      <c r="H107" s="137">
        <f>+H105</f>
        <v>0</v>
      </c>
      <c r="I107" s="137">
        <f>+I105</f>
        <v>0</v>
      </c>
      <c r="J107" s="137">
        <f>+J105</f>
        <v>0</v>
      </c>
      <c r="L107" s="138">
        <f>+L105</f>
        <v>0</v>
      </c>
      <c r="N107" s="139">
        <f>+N105</f>
        <v>0</v>
      </c>
      <c r="W107" s="124">
        <f>+W105</f>
        <v>0</v>
      </c>
    </row>
    <row r="109" spans="1:27">
      <c r="D109" s="140" t="s">
        <v>289</v>
      </c>
      <c r="E109" s="137">
        <f>J109</f>
        <v>0</v>
      </c>
      <c r="H109" s="137">
        <f>+H30+H100+H107</f>
        <v>0</v>
      </c>
      <c r="I109" s="137">
        <f>+I30+I100+I107</f>
        <v>0</v>
      </c>
      <c r="J109" s="137">
        <f>+J30+J100+J107</f>
        <v>0</v>
      </c>
      <c r="L109" s="138">
        <f>+L30+L100+L107</f>
        <v>5.4115189000000008</v>
      </c>
      <c r="N109" s="139">
        <f>+N30+N100+N107</f>
        <v>2.5000000000000001E-2</v>
      </c>
      <c r="W109" s="124">
        <f>+W30+W100+W107</f>
        <v>249.72399999999999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2020-07-20T09:39:59Z</cp:lastPrinted>
  <dcterms:created xsi:type="dcterms:W3CDTF">1999-04-06T07:39:42Z</dcterms:created>
  <dcterms:modified xsi:type="dcterms:W3CDTF">2020-07-29T05:49:43Z</dcterms:modified>
</cp:coreProperties>
</file>