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aloha\POMOCNE\"/>
    </mc:Choice>
  </mc:AlternateContent>
  <bookViews>
    <workbookView xWindow="0" yWindow="0" windowWidth="28800" windowHeight="12300"/>
  </bookViews>
  <sheets>
    <sheet name="Kryci list" sheetId="1" r:id="rId1"/>
    <sheet name="Rekapitulacia" sheetId="2" r:id="rId2"/>
    <sheet name="Prehlad" sheetId="3" r:id="rId3"/>
  </sheets>
  <definedNames>
    <definedName name="_FilterDatabase" hidden="1">#REF!</definedName>
    <definedName name="fakt1R">#REF!</definedName>
    <definedName name="_xlnm.Print_Titles" localSheetId="2">Prehlad!$8:$10</definedName>
    <definedName name="_xlnm.Print_Titles" localSheetId="1">Rekapitulacia!$8:$10</definedName>
    <definedName name="_xlnm.Print_Area" localSheetId="0">'Kryci list'!$A:$J</definedName>
    <definedName name="_xlnm.Print_Area" localSheetId="2">Prehlad!$A:$O</definedName>
    <definedName name="_xlnm.Print_Area" localSheetId="1">Rekapitulacia!$A:$F</definedName>
  </definedNames>
  <calcPr calcId="0" fullCalcOnLoad="1"/>
</workbook>
</file>

<file path=xl/calcChain.xml><?xml version="1.0" encoding="utf-8"?>
<calcChain xmlns="http://schemas.openxmlformats.org/spreadsheetml/2006/main">
  <c r="F1" i="1" l="1"/>
  <c r="F12" i="1"/>
  <c r="J12" i="1"/>
  <c r="F13" i="1"/>
  <c r="J13" i="1"/>
  <c r="F14" i="1"/>
  <c r="J14" i="1"/>
  <c r="D16" i="1"/>
  <c r="E16" i="1"/>
  <c r="F16" i="1"/>
  <c r="D17" i="1"/>
  <c r="E17" i="1"/>
  <c r="F17" i="1"/>
  <c r="F18" i="1"/>
  <c r="F19" i="1"/>
  <c r="D20" i="1"/>
  <c r="E20" i="1"/>
  <c r="F20" i="1"/>
  <c r="J20" i="1"/>
  <c r="F26" i="1"/>
  <c r="J26" i="1"/>
  <c r="J28" i="1"/>
  <c r="I29" i="1"/>
  <c r="J29" i="1"/>
  <c r="I30" i="1"/>
  <c r="J30" i="1"/>
  <c r="J31" i="1"/>
  <c r="D8" i="3"/>
  <c r="H14" i="3"/>
  <c r="J14" i="3"/>
  <c r="H15" i="3"/>
  <c r="J15" i="3"/>
  <c r="H16" i="3"/>
  <c r="J16" i="3"/>
  <c r="H17" i="3"/>
  <c r="J17" i="3"/>
  <c r="H18" i="3"/>
  <c r="J18" i="3"/>
  <c r="H19" i="3"/>
  <c r="J19" i="3"/>
  <c r="H20" i="3"/>
  <c r="J20" i="3"/>
  <c r="H21" i="3"/>
  <c r="J21" i="3"/>
  <c r="H22" i="3"/>
  <c r="J22" i="3"/>
  <c r="E23" i="3"/>
  <c r="H23" i="3"/>
  <c r="I23" i="3"/>
  <c r="J23" i="3"/>
  <c r="L23" i="3"/>
  <c r="N23" i="3"/>
  <c r="W23" i="3"/>
  <c r="H26" i="3"/>
  <c r="J26" i="3"/>
  <c r="L26" i="3"/>
  <c r="E27" i="3"/>
  <c r="H27" i="3"/>
  <c r="I27" i="3"/>
  <c r="J27" i="3"/>
  <c r="L27" i="3"/>
  <c r="N27" i="3"/>
  <c r="W27" i="3"/>
  <c r="H30" i="3"/>
  <c r="J30" i="3"/>
  <c r="L30" i="3"/>
  <c r="E31" i="3"/>
  <c r="H31" i="3"/>
  <c r="I31" i="3"/>
  <c r="J31" i="3"/>
  <c r="L31" i="3"/>
  <c r="N31" i="3"/>
  <c r="W31" i="3"/>
  <c r="E33" i="3"/>
  <c r="H33" i="3"/>
  <c r="I33" i="3"/>
  <c r="J33" i="3"/>
  <c r="L33" i="3"/>
  <c r="N33" i="3"/>
  <c r="W33" i="3"/>
  <c r="H37" i="3"/>
  <c r="J37" i="3"/>
  <c r="L37" i="3"/>
  <c r="H38" i="3"/>
  <c r="J38" i="3"/>
  <c r="H39" i="3"/>
  <c r="J39" i="3"/>
  <c r="E40" i="3"/>
  <c r="H40" i="3"/>
  <c r="I40" i="3"/>
  <c r="J40" i="3"/>
  <c r="L40" i="3"/>
  <c r="N40" i="3"/>
  <c r="W40" i="3"/>
  <c r="E42" i="3"/>
  <c r="H42" i="3"/>
  <c r="I42" i="3"/>
  <c r="J42" i="3"/>
  <c r="L42" i="3"/>
  <c r="N42" i="3"/>
  <c r="W42" i="3"/>
  <c r="H46" i="3"/>
  <c r="J46" i="3"/>
  <c r="I47" i="3"/>
  <c r="J47" i="3"/>
  <c r="L47" i="3"/>
  <c r="I48" i="3"/>
  <c r="J48" i="3"/>
  <c r="L48" i="3"/>
  <c r="I49" i="3"/>
  <c r="J49" i="3"/>
  <c r="L49" i="3"/>
  <c r="I50" i="3"/>
  <c r="J50" i="3"/>
  <c r="L50" i="3"/>
  <c r="I51" i="3"/>
  <c r="J51" i="3"/>
  <c r="L51" i="3"/>
  <c r="I52" i="3"/>
  <c r="J52" i="3"/>
  <c r="L52" i="3"/>
  <c r="I53" i="3"/>
  <c r="J53" i="3"/>
  <c r="L53" i="3"/>
  <c r="I54" i="3"/>
  <c r="J54" i="3"/>
  <c r="L54" i="3"/>
  <c r="I55" i="3"/>
  <c r="J55" i="3"/>
  <c r="L55" i="3"/>
  <c r="I56" i="3"/>
  <c r="J56" i="3"/>
  <c r="L56" i="3"/>
  <c r="I57" i="3"/>
  <c r="J57" i="3"/>
  <c r="L57" i="3"/>
  <c r="I58" i="3"/>
  <c r="J58" i="3"/>
  <c r="L58" i="3"/>
  <c r="I59" i="3"/>
  <c r="J59" i="3"/>
  <c r="L59" i="3"/>
  <c r="I60" i="3"/>
  <c r="J60" i="3"/>
  <c r="L60" i="3"/>
  <c r="I61" i="3"/>
  <c r="J61" i="3"/>
  <c r="L61" i="3"/>
  <c r="I62" i="3"/>
  <c r="J62" i="3"/>
  <c r="L62" i="3"/>
  <c r="I63" i="3"/>
  <c r="J63" i="3"/>
  <c r="L63" i="3"/>
  <c r="I64" i="3"/>
  <c r="J64" i="3"/>
  <c r="L64" i="3"/>
  <c r="I65" i="3"/>
  <c r="J65" i="3"/>
  <c r="L65" i="3"/>
  <c r="I66" i="3"/>
  <c r="J66" i="3"/>
  <c r="L66" i="3"/>
  <c r="I67" i="3"/>
  <c r="J67" i="3"/>
  <c r="L67" i="3"/>
  <c r="I68" i="3"/>
  <c r="J68" i="3"/>
  <c r="L68" i="3"/>
  <c r="I69" i="3"/>
  <c r="J69" i="3"/>
  <c r="L69" i="3"/>
  <c r="I70" i="3"/>
  <c r="J70" i="3"/>
  <c r="L70" i="3"/>
  <c r="I71" i="3"/>
  <c r="J71" i="3"/>
  <c r="L71" i="3"/>
  <c r="I72" i="3"/>
  <c r="J72" i="3"/>
  <c r="L72" i="3"/>
  <c r="H73" i="3"/>
  <c r="J73" i="3"/>
  <c r="I74" i="3"/>
  <c r="J74" i="3"/>
  <c r="L74" i="3"/>
  <c r="E75" i="3"/>
  <c r="H75" i="3"/>
  <c r="I75" i="3"/>
  <c r="J75" i="3"/>
  <c r="L75" i="3"/>
  <c r="N75" i="3"/>
  <c r="W75" i="3"/>
  <c r="E77" i="3"/>
  <c r="H77" i="3"/>
  <c r="I77" i="3"/>
  <c r="J77" i="3"/>
  <c r="L77" i="3"/>
  <c r="N77" i="3"/>
  <c r="W77" i="3"/>
  <c r="E79" i="3"/>
  <c r="H79" i="3"/>
  <c r="I79" i="3"/>
  <c r="J79" i="3"/>
  <c r="L79" i="3"/>
  <c r="N79" i="3"/>
  <c r="W79" i="3"/>
  <c r="B8" i="2"/>
  <c r="B12" i="2"/>
  <c r="C12" i="2"/>
  <c r="D12" i="2"/>
  <c r="E12" i="2"/>
  <c r="F12" i="2"/>
  <c r="G12" i="2"/>
  <c r="B13" i="2"/>
  <c r="C13" i="2"/>
  <c r="D13" i="2"/>
  <c r="E13" i="2"/>
  <c r="F13" i="2"/>
  <c r="G13" i="2"/>
  <c r="B14" i="2"/>
  <c r="C14" i="2"/>
  <c r="D14" i="2"/>
  <c r="E14" i="2"/>
  <c r="F14" i="2"/>
  <c r="G14" i="2"/>
  <c r="B15" i="2"/>
  <c r="C15" i="2"/>
  <c r="D15" i="2"/>
  <c r="E15" i="2"/>
  <c r="F15" i="2"/>
  <c r="G15" i="2"/>
  <c r="B17" i="2"/>
  <c r="C17" i="2"/>
  <c r="D17" i="2"/>
  <c r="E17" i="2"/>
  <c r="F17" i="2"/>
  <c r="G17" i="2"/>
  <c r="B18" i="2"/>
  <c r="C18" i="2"/>
  <c r="D18" i="2"/>
  <c r="E18" i="2"/>
  <c r="F18" i="2"/>
  <c r="G18" i="2"/>
  <c r="B20" i="2"/>
  <c r="C20" i="2"/>
  <c r="D20" i="2"/>
  <c r="E20" i="2"/>
  <c r="F20" i="2"/>
  <c r="G20" i="2"/>
  <c r="B21" i="2"/>
  <c r="C21" i="2"/>
  <c r="D21" i="2"/>
  <c r="E21" i="2"/>
  <c r="F21" i="2"/>
  <c r="G21" i="2"/>
  <c r="B24" i="2"/>
  <c r="C24" i="2"/>
  <c r="D24" i="2"/>
  <c r="E24" i="2"/>
  <c r="F24" i="2"/>
  <c r="G24" i="2"/>
</calcChain>
</file>

<file path=xl/sharedStrings.xml><?xml version="1.0" encoding="utf-8"?>
<sst xmlns="http://schemas.openxmlformats.org/spreadsheetml/2006/main" count="566" uniqueCount="251">
  <si>
    <t xml:space="preserve"> Mesto Rožňava</t>
  </si>
  <si>
    <t>V module</t>
  </si>
  <si>
    <t>Hlavička1</t>
  </si>
  <si>
    <t>Mena</t>
  </si>
  <si>
    <t>Hlavička2</t>
  </si>
  <si>
    <t>Obdobie</t>
  </si>
  <si>
    <t>Stavba :Revitalizácia a zavlažovací systém na futbalovom ihrisku v Rožňave</t>
  </si>
  <si>
    <t>Miesto: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</si>
  <si>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</si>
  <si>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</si>
  <si>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</si>
  <si>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</si>
  <si>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</si>
  <si>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</si>
  <si>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</si>
  <si>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</si>
  <si>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</si>
  <si>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</si>
  <si>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</si>
  <si>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</si>
  <si>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</si>
  <si>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</si>
  <si>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17.08.2020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</si>
  <si>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</si>
  <si>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</si>
  <si>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</si>
  <si>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</si>
  <si>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</si>
  <si>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</si>
  <si>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</si>
  <si>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</si>
  <si>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</si>
  <si>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</si>
  <si>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</si>
  <si>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</si>
  <si>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</si>
  <si>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</si>
  <si>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</si>
  <si>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</si>
  <si>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</si>
  <si>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</si>
  <si>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</si>
  <si>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</si>
  <si>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</si>
  <si>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</si>
  <si>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</si>
  <si>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</si>
  <si>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</si>
  <si>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</si>
  <si>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</si>
  <si>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</si>
  <si>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</si>
  <si>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</si>
  <si>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</si>
  <si>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</si>
  <si>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</si>
  <si>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</si>
  <si>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</si>
  <si>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</si>
  <si>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</si>
  <si>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</si>
  <si>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</si>
  <si>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</si>
  <si>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</si>
  <si>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</si>
  <si>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</si>
  <si>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</si>
  <si>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</si>
  <si>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</si>
  <si>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</si>
  <si>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</si>
  <si>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</si>
  <si>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</si>
  <si>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</si>
  <si>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</si>
  <si>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</si>
  <si>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</si>
  <si>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</si>
  <si>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</si>
  <si>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</si>
  <si>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</si>
  <si>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>Rekapitulácia rozpočtu v</t>
  </si>
  <si>
    <t xml:space="preserve">Dodávateľ: </t>
  </si>
  <si>
    <t>Dátum: 17.08.2020</t>
  </si>
  <si>
    <t>Rekapitulácia splátky v</t>
  </si>
  <si>
    <t>Rekapitulácia výrobnej kalkulácie v</t>
  </si>
  <si>
    <t>Popis položky, stavebného dielu, remesla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</si>
  <si>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</si>
  <si>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</si>
  <si>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</si>
  <si>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</si>
  <si>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</si>
  <si>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</si>
  <si>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</si>
  <si>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2 - ZÁKLADY</t>
  </si>
  <si>
    <t>9 - OSTATNÉ KONŠTRUKCIE A PRÁCE</t>
  </si>
  <si>
    <t xml:space="preserve">PRÁCE A DODÁVKY HSV  spolu: </t>
  </si>
  <si>
    <t>767 - Konštrukcie doplnk. kovové stavebné</t>
  </si>
  <si>
    <t xml:space="preserve">PRÁCE A DODÁVKY PSV  spolu: </t>
  </si>
  <si>
    <t>OSTATNÉ</t>
  </si>
  <si>
    <t xml:space="preserve">OSTATNÉ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</si>
  <si>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</si>
  <si>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</si>
  <si>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</si>
  <si>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</si>
  <si>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</si>
  <si>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</si>
  <si>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</si>
  <si>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</si>
  <si>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</si>
  <si>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</si>
  <si>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</si>
  <si>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</si>
  <si>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</si>
  <si>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</si>
  <si>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</si>
  <si>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</si>
  <si>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</si>
  <si>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</si>
  <si>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Klasifikácia</t>
  </si>
  <si>
    <t>Katalógové</t>
  </si>
  <si>
    <t>číslo</t>
  </si>
  <si>
    <t>cen.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</si>
  <si>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</si>
  <si>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</si>
  <si>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</si>
  <si>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</si>
  <si>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</si>
  <si>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</si>
  <si>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</si>
  <si>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</si>
  <si>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</si>
  <si>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</si>
  <si>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</si>
  <si>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</si>
  <si>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</si>
  <si>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</si>
  <si>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PRÁCE A DODÁVKY HSV</t>
  </si>
  <si>
    <t>272</t>
  </si>
  <si>
    <t xml:space="preserve">13130-1201   </t>
  </si>
  <si>
    <t>Hĺbenie jám zapaž. v horn. tr. 4 do 100 m3</t>
  </si>
  <si>
    <t>m3</t>
  </si>
  <si>
    <t xml:space="preserve">                    </t>
  </si>
  <si>
    <t>45.11.24</t>
  </si>
  <si>
    <t xml:space="preserve">13130-1209   </t>
  </si>
  <si>
    <t>Príplatok za lepivosť  horn. tr. 4</t>
  </si>
  <si>
    <t>001</t>
  </si>
  <si>
    <t xml:space="preserve">13230-1100   </t>
  </si>
  <si>
    <t>Výkop pre osadenie rozvodov, zahrabanie humusom, zhutnenie, dosiatie trávnika, hnojenie,  zaplastovanie trávnika</t>
  </si>
  <si>
    <t>m</t>
  </si>
  <si>
    <t xml:space="preserve">16110-1101   </t>
  </si>
  <si>
    <t>Zvislé premiestnenie výkopu horn. tr. 1-4 do 2,5 m</t>
  </si>
  <si>
    <t>45.11.21</t>
  </si>
  <si>
    <t xml:space="preserve">16220-1101   </t>
  </si>
  <si>
    <t>Vodorovné premiestnenie výkopu do 20 m horn. tr. 1-4</t>
  </si>
  <si>
    <t xml:space="preserve">16260-1102   </t>
  </si>
  <si>
    <t>Vodorovné premiestnenie výkopu do 5000 m horn. tr. 1-4</t>
  </si>
  <si>
    <t xml:space="preserve">16710-1101   </t>
  </si>
  <si>
    <t>Nakladanie výkopku do 100 m3 v horn. tr. 1-4</t>
  </si>
  <si>
    <t xml:space="preserve">17120-1201   </t>
  </si>
  <si>
    <t>Uloženie sypaniny na skládku</t>
  </si>
  <si>
    <t xml:space="preserve">17410-1101   </t>
  </si>
  <si>
    <t>Zásyp zhutnený jám, rýh, šachiet alebo okolo objektu</t>
  </si>
  <si>
    <t xml:space="preserve">1 - ZEMNE PRÁCE  spolu: </t>
  </si>
  <si>
    <t>011</t>
  </si>
  <si>
    <t xml:space="preserve">27531-3611   </t>
  </si>
  <si>
    <t>Základové pätky z betónu prostého tr. C16/20</t>
  </si>
  <si>
    <t>45.25.32</t>
  </si>
  <si>
    <t xml:space="preserve">2 - ZÁKLADY  spolu: </t>
  </si>
  <si>
    <t xml:space="preserve">97913-1415   </t>
  </si>
  <si>
    <t>Poplatok za uloženie vykopanej zeminy</t>
  </si>
  <si>
    <t>45.11.11</t>
  </si>
  <si>
    <t xml:space="preserve">9 - OSTATNÉ KONŠTRUKCIE A PRÁCE  spolu: </t>
  </si>
  <si>
    <t>PRÁCE A DODÁVKY PSV</t>
  </si>
  <si>
    <t>767</t>
  </si>
  <si>
    <t xml:space="preserve">76799-5107   </t>
  </si>
  <si>
    <t>Montáž atypických stavebných doplnk. konštrukcií do 500 kg</t>
  </si>
  <si>
    <t>kg</t>
  </si>
  <si>
    <t>I</t>
  </si>
  <si>
    <t>45.42.12</t>
  </si>
  <si>
    <t xml:space="preserve">99876-7201   </t>
  </si>
  <si>
    <t>Presun hmôt pre kovové stav. doplnk. konštr. v objektoch výšky do 6 m</t>
  </si>
  <si>
    <t xml:space="preserve">99876-7292   </t>
  </si>
  <si>
    <t>Prípl. za zväčšený presun hmôt do 100 m pre kov. stav. konštr.</t>
  </si>
  <si>
    <t xml:space="preserve">767 - Konštrukcie doplnk. kovové stavebné  spolu: </t>
  </si>
  <si>
    <t>OST</t>
  </si>
  <si>
    <t xml:space="preserve">99999-9905   </t>
  </si>
  <si>
    <t>Zapojenie ovládacej jednotky, snímača dažďa, el. ventilov, uloženie, zapojenie postrekov, hadice, napojenie</t>
  </si>
  <si>
    <t>hod</t>
  </si>
  <si>
    <t>U</t>
  </si>
  <si>
    <t xml:space="preserve">  .  .  </t>
  </si>
  <si>
    <t>MAT</t>
  </si>
  <si>
    <t xml:space="preserve">286 601310   </t>
  </si>
  <si>
    <t>Digitálna ovládacia jednotka - ovládanie cez WIFI</t>
  </si>
  <si>
    <t>kus</t>
  </si>
  <si>
    <t>25.21.22</t>
  </si>
  <si>
    <t xml:space="preserve">286 601311   </t>
  </si>
  <si>
    <t>Snímač dažďa Hunter Rain Click</t>
  </si>
  <si>
    <t xml:space="preserve">286 601312   </t>
  </si>
  <si>
    <t>Elektromagnetický ventil Hunter PGV 100</t>
  </si>
  <si>
    <t xml:space="preserve">286 601313   </t>
  </si>
  <si>
    <t>Rotačný postrekovač Hunter 125</t>
  </si>
  <si>
    <t xml:space="preserve">286 601314   </t>
  </si>
  <si>
    <t>Hadica HDPE 63x5,8</t>
  </si>
  <si>
    <t xml:space="preserve">286 601315   </t>
  </si>
  <si>
    <t>Hadica HDPE 40x3,7</t>
  </si>
  <si>
    <t xml:space="preserve">286 601316   </t>
  </si>
  <si>
    <t>Navŕtavací pás 63 x 1" VNZ</t>
  </si>
  <si>
    <t xml:space="preserve">286 601317   </t>
  </si>
  <si>
    <t>Mosadzné šróbenie 1"</t>
  </si>
  <si>
    <t xml:space="preserve">286 601318   </t>
  </si>
  <si>
    <t>T kus 63 x 2" x63</t>
  </si>
  <si>
    <t xml:space="preserve">286 601319   </t>
  </si>
  <si>
    <t>Spojka 63 x 2" VOZ</t>
  </si>
  <si>
    <t xml:space="preserve">286 601320   </t>
  </si>
  <si>
    <t>Koleno 63 x 2" VOZ</t>
  </si>
  <si>
    <t xml:space="preserve">286 601321   </t>
  </si>
  <si>
    <t>Koleno 40 x 1" VOZ</t>
  </si>
  <si>
    <t xml:space="preserve">286 601322   </t>
  </si>
  <si>
    <t>Koleno 63</t>
  </si>
  <si>
    <t xml:space="preserve">286 601323   </t>
  </si>
  <si>
    <t>T kus 63</t>
  </si>
  <si>
    <t xml:space="preserve">286 601324   </t>
  </si>
  <si>
    <t>Spätná klapka 2"</t>
  </si>
  <si>
    <t xml:space="preserve">286 601325   </t>
  </si>
  <si>
    <t>Guľový ventil 2" - páka</t>
  </si>
  <si>
    <t xml:space="preserve">286 601326   </t>
  </si>
  <si>
    <t>Šachta na elektroventily</t>
  </si>
  <si>
    <t xml:space="preserve">286 601327   </t>
  </si>
  <si>
    <t>Elektromateriál - S/FTP cat.7 CU + FXP 16</t>
  </si>
  <si>
    <t xml:space="preserve">286 601328   </t>
  </si>
  <si>
    <t>istič 3P 12A C</t>
  </si>
  <si>
    <t xml:space="preserve">286 601329   </t>
  </si>
  <si>
    <t>Stýkač 3P 12A 1NO+1NC 24V AC</t>
  </si>
  <si>
    <t xml:space="preserve">286 601330   </t>
  </si>
  <si>
    <t>Hladinový spínač HRH5</t>
  </si>
  <si>
    <t xml:space="preserve">286 601331   </t>
  </si>
  <si>
    <t>Hladinové sondy SHR -2</t>
  </si>
  <si>
    <t xml:space="preserve">286 601332   </t>
  </si>
  <si>
    <t>Rozvádzač plastový</t>
  </si>
  <si>
    <t xml:space="preserve">286 601333   </t>
  </si>
  <si>
    <t>Ponorné čerpadlo 4" ST-4017 Stairs, 400 V, 3,0 kW</t>
  </si>
  <si>
    <t xml:space="preserve">286 601334   </t>
  </si>
  <si>
    <t>Pilot 312, 400 V</t>
  </si>
  <si>
    <t xml:space="preserve">286 601335   </t>
  </si>
  <si>
    <t>Čerpadlo na prečerpávanie zo studne do nádrže</t>
  </si>
  <si>
    <t xml:space="preserve">99999-9908   </t>
  </si>
  <si>
    <t>Osadenie 20 m3 nádrže, zapojenie</t>
  </si>
  <si>
    <t xml:space="preserve">436 1G06061  </t>
  </si>
  <si>
    <t>Nádrž 20 m3 plastová samonosná</t>
  </si>
  <si>
    <t>29.24.12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</si>
</sst>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0" formatCode="_-* #,##0\ &quot;Sk&quot;_-;\-* #,##0\ &quot;Sk&quot;_-;_-* &quot;-&quot;\ &quot;Sk&quot;_-;_-@_-"/>
    <numFmt numFmtId="182" formatCode="#,##0.000"/>
    <numFmt numFmtId="183" formatCode="#,##0.00000"/>
    <numFmt numFmtId="184" formatCode="#,##0&quot; &quot;"/>
    <numFmt numFmtId="189" formatCode="#,##0&quot; Sk&quot;;[Red]&quot;-&quot;#,##0&quot; Sk&quot;"/>
    <numFmt numFmtId="197" formatCode="0.000"/>
  </numFmts>
  <fonts count="20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8"/>
      <color indexed="9"/>
      <name val="Arial Narrow"/>
      <family val="2"/>
      <charset val="238"/>
    </font>
    <font>
      <b/>
      <sz val="8"/>
      <color indexed="9"/>
      <name val="Arial Narrow"/>
      <family val="2"/>
      <charset val="238"/>
    </font>
    <font>
      <sz val="18"/>
      <color theme="3"/>
      <name val="Calibri Light"/>
      <family val="2"/>
      <charset val="238"/>
      <scheme val="maj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7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9" fontId="6" fillId="0" borderId="1"/>
    <xf numFmtId="0" fontId="6" fillId="0" borderId="1" applyFont="0" applyFill="0"/>
    <xf numFmtId="170" fontId="5" fillId="0" borderId="0" applyFont="0" applyFill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8" fillId="3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6" borderId="0" applyNumberFormat="0" applyBorder="0" applyAlignment="0" applyProtection="0"/>
    <xf numFmtId="0" fontId="8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10" fillId="0" borderId="2" applyNumberFormat="0" applyFill="0" applyAlignment="0" applyProtection="0"/>
    <xf numFmtId="0" fontId="5" fillId="0" borderId="0"/>
    <xf numFmtId="0" fontId="11" fillId="0" borderId="0" applyNumberFormat="0" applyFill="0" applyBorder="0" applyAlignment="0" applyProtection="0"/>
    <xf numFmtId="0" fontId="4" fillId="0" borderId="0"/>
    <xf numFmtId="0" fontId="4" fillId="0" borderId="0"/>
    <xf numFmtId="0" fontId="6" fillId="0" borderId="3" applyBorder="0">
      <alignment vertical="center"/>
    </xf>
    <xf numFmtId="0" fontId="12" fillId="0" borderId="0" applyNumberFormat="0" applyFill="0" applyBorder="0" applyAlignment="0" applyProtection="0"/>
    <xf numFmtId="0" fontId="6" fillId="0" borderId="3">
      <alignment vertical="center"/>
    </xf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72" applyNumberFormat="0" applyFill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9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9" fillId="28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2" fontId="1" fillId="0" borderId="0" xfId="0" applyNumberFormat="1" applyFont="1" applyProtection="1"/>
    <xf numFmtId="4" fontId="1" fillId="0" borderId="0" xfId="0" applyNumberFormat="1" applyFont="1" applyProtection="1"/>
    <xf numFmtId="183" fontId="1" fillId="0" borderId="0" xfId="0" applyNumberFormat="1" applyFont="1" applyProtection="1"/>
    <xf numFmtId="49" fontId="1" fillId="0" borderId="0" xfId="0" applyNumberFormat="1" applyFont="1" applyProtection="1"/>
    <xf numFmtId="0" fontId="3" fillId="0" borderId="0" xfId="0" applyFont="1" applyProtection="1"/>
    <xf numFmtId="0" fontId="1" fillId="0" borderId="4" xfId="28" applyFont="1" applyBorder="1" applyAlignment="1">
      <alignment horizontal="left" vertical="center"/>
    </xf>
    <xf numFmtId="0" fontId="1" fillId="0" borderId="5" xfId="28" applyFont="1" applyBorder="1" applyAlignment="1">
      <alignment horizontal="left" vertical="center"/>
    </xf>
    <xf numFmtId="0" fontId="1" fillId="0" borderId="5" xfId="28" applyFont="1" applyBorder="1" applyAlignment="1">
      <alignment horizontal="right" vertical="center"/>
    </xf>
    <xf numFmtId="0" fontId="1" fillId="0" borderId="6" xfId="28" applyFont="1" applyBorder="1" applyAlignment="1">
      <alignment horizontal="left" vertical="center"/>
    </xf>
    <xf numFmtId="0" fontId="1" fillId="0" borderId="7" xfId="28" applyFont="1" applyBorder="1" applyAlignment="1">
      <alignment horizontal="left" vertical="center"/>
    </xf>
    <xf numFmtId="0" fontId="1" fillId="0" borderId="8" xfId="28" applyFont="1" applyBorder="1" applyAlignment="1">
      <alignment horizontal="left" vertical="center"/>
    </xf>
    <xf numFmtId="0" fontId="1" fillId="0" borderId="8" xfId="28" applyFont="1" applyBorder="1" applyAlignment="1">
      <alignment horizontal="right" vertical="center"/>
    </xf>
    <xf numFmtId="0" fontId="1" fillId="0" borderId="9" xfId="28" applyFont="1" applyBorder="1" applyAlignment="1">
      <alignment horizontal="left" vertical="center"/>
    </xf>
    <xf numFmtId="0" fontId="1" fillId="0" borderId="10" xfId="28" applyFont="1" applyBorder="1" applyAlignment="1">
      <alignment horizontal="left" vertical="center"/>
    </xf>
    <xf numFmtId="0" fontId="1" fillId="0" borderId="11" xfId="28" applyFont="1" applyBorder="1" applyAlignment="1">
      <alignment horizontal="left" vertical="center"/>
    </xf>
    <xf numFmtId="0" fontId="1" fillId="0" borderId="11" xfId="28" applyFont="1" applyBorder="1" applyAlignment="1">
      <alignment horizontal="right" vertical="center"/>
    </xf>
    <xf numFmtId="0" fontId="1" fillId="0" borderId="12" xfId="28" applyFont="1" applyBorder="1" applyAlignment="1">
      <alignment horizontal="left" vertical="center"/>
    </xf>
    <xf numFmtId="0" fontId="1" fillId="0" borderId="13" xfId="28" applyFont="1" applyBorder="1" applyAlignment="1">
      <alignment horizontal="left" vertical="center"/>
    </xf>
    <xf numFmtId="0" fontId="1" fillId="0" borderId="14" xfId="28" applyFont="1" applyBorder="1" applyAlignment="1">
      <alignment horizontal="right" vertical="center"/>
    </xf>
    <xf numFmtId="0" fontId="1" fillId="0" borderId="14" xfId="28" applyFont="1" applyBorder="1" applyAlignment="1">
      <alignment horizontal="left" vertical="center"/>
    </xf>
    <xf numFmtId="0" fontId="1" fillId="0" borderId="15" xfId="28" applyFont="1" applyBorder="1" applyAlignment="1">
      <alignment horizontal="left" vertical="center"/>
    </xf>
    <xf numFmtId="0" fontId="1" fillId="0" borderId="16" xfId="28" applyFont="1" applyBorder="1" applyAlignment="1">
      <alignment horizontal="left" vertical="center"/>
    </xf>
    <xf numFmtId="0" fontId="1" fillId="0" borderId="17" xfId="28" applyFont="1" applyBorder="1" applyAlignment="1">
      <alignment horizontal="right" vertical="center"/>
    </xf>
    <xf numFmtId="0" fontId="1" fillId="0" borderId="17" xfId="28" applyFont="1" applyBorder="1" applyAlignment="1">
      <alignment horizontal="left" vertical="center"/>
    </xf>
    <xf numFmtId="0" fontId="1" fillId="0" borderId="18" xfId="28" applyFont="1" applyBorder="1" applyAlignment="1">
      <alignment horizontal="left" vertical="center"/>
    </xf>
    <xf numFmtId="0" fontId="1" fillId="0" borderId="19" xfId="28" applyFont="1" applyBorder="1" applyAlignment="1">
      <alignment horizontal="left" vertical="center"/>
    </xf>
    <xf numFmtId="0" fontId="1" fillId="0" borderId="20" xfId="28" applyFont="1" applyBorder="1" applyAlignment="1">
      <alignment horizontal="left" vertical="center"/>
    </xf>
    <xf numFmtId="0" fontId="1" fillId="0" borderId="21" xfId="28" applyFont="1" applyBorder="1" applyAlignment="1">
      <alignment horizontal="left" vertical="center"/>
    </xf>
    <xf numFmtId="0" fontId="1" fillId="0" borderId="22" xfId="28" applyFont="1" applyBorder="1" applyAlignment="1">
      <alignment horizontal="left" vertical="center"/>
    </xf>
    <xf numFmtId="0" fontId="1" fillId="0" borderId="23" xfId="28" applyFont="1" applyBorder="1" applyAlignment="1">
      <alignment horizontal="left" vertical="center"/>
    </xf>
    <xf numFmtId="0" fontId="1" fillId="0" borderId="23" xfId="28" applyFont="1" applyBorder="1" applyAlignment="1">
      <alignment horizontal="center" vertical="center"/>
    </xf>
    <xf numFmtId="0" fontId="1" fillId="0" borderId="24" xfId="28" applyFont="1" applyBorder="1" applyAlignment="1">
      <alignment horizontal="center" vertical="center"/>
    </xf>
    <xf numFmtId="0" fontId="1" fillId="0" borderId="25" xfId="28" applyFont="1" applyBorder="1" applyAlignment="1">
      <alignment horizontal="center" vertical="center"/>
    </xf>
    <xf numFmtId="0" fontId="1" fillId="0" borderId="26" xfId="28" applyFont="1" applyBorder="1" applyAlignment="1">
      <alignment horizontal="center" vertical="center"/>
    </xf>
    <xf numFmtId="0" fontId="1" fillId="0" borderId="27" xfId="28" applyFont="1" applyBorder="1" applyAlignment="1">
      <alignment horizontal="center" vertical="center"/>
    </xf>
    <xf numFmtId="0" fontId="1" fillId="0" borderId="28" xfId="28" applyFont="1" applyBorder="1" applyAlignment="1">
      <alignment horizontal="center" vertical="center"/>
    </xf>
    <xf numFmtId="0" fontId="1" fillId="0" borderId="29" xfId="28" applyFont="1" applyBorder="1" applyAlignment="1">
      <alignment horizontal="left" vertical="center"/>
    </xf>
    <xf numFmtId="0" fontId="1" fillId="0" borderId="30" xfId="28" applyFont="1" applyBorder="1" applyAlignment="1">
      <alignment horizontal="left" vertical="center"/>
    </xf>
    <xf numFmtId="0" fontId="1" fillId="0" borderId="31" xfId="28" applyFont="1" applyBorder="1" applyAlignment="1">
      <alignment horizontal="center" vertical="center"/>
    </xf>
    <xf numFmtId="0" fontId="1" fillId="0" borderId="3" xfId="28" applyFont="1" applyBorder="1" applyAlignment="1">
      <alignment horizontal="left" vertical="center"/>
    </xf>
    <xf numFmtId="0" fontId="1" fillId="0" borderId="32" xfId="28" applyFont="1" applyBorder="1" applyAlignment="1">
      <alignment horizontal="left" vertical="center"/>
    </xf>
    <xf numFmtId="0" fontId="1" fillId="0" borderId="33" xfId="28" applyFont="1" applyBorder="1" applyAlignment="1">
      <alignment horizontal="center" vertical="center"/>
    </xf>
    <xf numFmtId="0" fontId="1" fillId="0" borderId="34" xfId="28" applyFont="1" applyBorder="1" applyAlignment="1">
      <alignment horizontal="left" vertical="center"/>
    </xf>
    <xf numFmtId="0" fontId="1" fillId="0" borderId="35" xfId="28" applyFont="1" applyBorder="1" applyAlignment="1">
      <alignment horizontal="center" vertical="center"/>
    </xf>
    <xf numFmtId="0" fontId="1" fillId="0" borderId="36" xfId="28" applyFont="1" applyBorder="1" applyAlignment="1">
      <alignment horizontal="left" vertical="center"/>
    </xf>
    <xf numFmtId="10" fontId="1" fillId="0" borderId="36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left" vertical="center"/>
    </xf>
    <xf numFmtId="0" fontId="1" fillId="0" borderId="35" xfId="28" applyFont="1" applyBorder="1" applyAlignment="1">
      <alignment horizontal="right" vertical="center"/>
    </xf>
    <xf numFmtId="0" fontId="1" fillId="0" borderId="38" xfId="28" applyFont="1" applyBorder="1" applyAlignment="1">
      <alignment horizontal="center" vertical="center"/>
    </xf>
    <xf numFmtId="0" fontId="1" fillId="0" borderId="39" xfId="28" applyFont="1" applyBorder="1" applyAlignment="1">
      <alignment horizontal="left" vertical="center"/>
    </xf>
    <xf numFmtId="0" fontId="1" fillId="0" borderId="39" xfId="28" applyFont="1" applyBorder="1" applyAlignment="1">
      <alignment horizontal="right" vertical="center"/>
    </xf>
    <xf numFmtId="0" fontId="1" fillId="0" borderId="40" xfId="28" applyFont="1" applyBorder="1" applyAlignment="1">
      <alignment horizontal="right" vertical="center"/>
    </xf>
    <xf numFmtId="3" fontId="1" fillId="0" borderId="0" xfId="28" applyNumberFormat="1" applyFont="1" applyBorder="1" applyAlignment="1">
      <alignment horizontal="right" vertical="center"/>
    </xf>
    <xf numFmtId="0" fontId="1" fillId="0" borderId="38" xfId="28" applyFont="1" applyBorder="1" applyAlignment="1">
      <alignment horizontal="left" vertical="center"/>
    </xf>
    <xf numFmtId="0" fontId="1" fillId="0" borderId="0" xfId="28" applyFont="1" applyBorder="1" applyAlignment="1">
      <alignment horizontal="right" vertical="center"/>
    </xf>
    <xf numFmtId="0" fontId="1" fillId="0" borderId="0" xfId="28" applyFont="1" applyBorder="1" applyAlignment="1">
      <alignment horizontal="left" vertical="center"/>
    </xf>
    <xf numFmtId="0" fontId="1" fillId="0" borderId="41" xfId="28" applyFont="1" applyBorder="1" applyAlignment="1">
      <alignment horizontal="right" vertical="center"/>
    </xf>
    <xf numFmtId="0" fontId="1" fillId="0" borderId="42" xfId="28" applyFont="1" applyBorder="1" applyAlignment="1">
      <alignment horizontal="right" vertical="center"/>
    </xf>
    <xf numFmtId="3" fontId="1" fillId="0" borderId="41" xfId="28" applyNumberFormat="1" applyFont="1" applyBorder="1" applyAlignment="1">
      <alignment horizontal="right" vertical="center"/>
    </xf>
    <xf numFmtId="3" fontId="1" fillId="0" borderId="43" xfId="28" applyNumberFormat="1" applyFont="1" applyBorder="1" applyAlignment="1">
      <alignment horizontal="right" vertical="center"/>
    </xf>
    <xf numFmtId="0" fontId="1" fillId="0" borderId="44" xfId="28" applyFont="1" applyBorder="1" applyAlignment="1">
      <alignment horizontal="left" vertical="center"/>
    </xf>
    <xf numFmtId="0" fontId="1" fillId="0" borderId="39" xfId="28" applyFont="1" applyBorder="1" applyAlignment="1">
      <alignment horizontal="center" vertical="center"/>
    </xf>
    <xf numFmtId="0" fontId="1" fillId="0" borderId="45" xfId="28" applyFont="1" applyBorder="1" applyAlignment="1">
      <alignment horizontal="center" vertical="center"/>
    </xf>
    <xf numFmtId="0" fontId="1" fillId="0" borderId="46" xfId="28" applyFont="1" applyBorder="1" applyAlignment="1">
      <alignment horizontal="left" vertical="center"/>
    </xf>
    <xf numFmtId="0" fontId="1" fillId="0" borderId="0" xfId="28" applyFont="1"/>
    <xf numFmtId="0" fontId="1" fillId="0" borderId="0" xfId="28" applyFont="1" applyAlignment="1">
      <alignment horizontal="left" vertical="center"/>
    </xf>
    <xf numFmtId="0" fontId="1" fillId="0" borderId="25" xfId="28" applyFont="1" applyBorder="1" applyAlignment="1">
      <alignment horizontal="left" vertical="center"/>
    </xf>
    <xf numFmtId="0" fontId="3" fillId="0" borderId="47" xfId="28" applyFont="1" applyBorder="1" applyAlignment="1">
      <alignment horizontal="center" vertical="center"/>
    </xf>
    <xf numFmtId="0" fontId="3" fillId="0" borderId="48" xfId="28" applyFont="1" applyBorder="1" applyAlignment="1">
      <alignment horizontal="center" vertical="center"/>
    </xf>
    <xf numFmtId="0" fontId="1" fillId="0" borderId="49" xfId="28" applyFont="1" applyBorder="1" applyAlignment="1">
      <alignment horizontal="left" vertical="center"/>
    </xf>
    <xf numFmtId="184" fontId="1" fillId="0" borderId="50" xfId="28" applyNumberFormat="1" applyFont="1" applyBorder="1" applyAlignment="1">
      <alignment horizontal="right" vertical="center"/>
    </xf>
    <xf numFmtId="0" fontId="1" fillId="0" borderId="37" xfId="28" applyFont="1" applyBorder="1" applyAlignment="1">
      <alignment horizontal="right" vertical="center"/>
    </xf>
    <xf numFmtId="0" fontId="1" fillId="0" borderId="51" xfId="28" applyNumberFormat="1" applyFont="1" applyBorder="1" applyAlignment="1">
      <alignment horizontal="left" vertical="center"/>
    </xf>
    <xf numFmtId="10" fontId="1" fillId="0" borderId="17" xfId="28" applyNumberFormat="1" applyFont="1" applyBorder="1" applyAlignment="1">
      <alignment horizontal="right" vertical="center"/>
    </xf>
    <xf numFmtId="10" fontId="1" fillId="0" borderId="8" xfId="28" applyNumberFormat="1" applyFont="1" applyBorder="1" applyAlignment="1">
      <alignment horizontal="right" vertical="center"/>
    </xf>
    <xf numFmtId="10" fontId="1" fillId="0" borderId="52" xfId="28" applyNumberFormat="1" applyFont="1" applyBorder="1" applyAlignment="1">
      <alignment horizontal="right" vertical="center"/>
    </xf>
    <xf numFmtId="0" fontId="1" fillId="0" borderId="4" xfId="28" applyFont="1" applyBorder="1" applyAlignment="1">
      <alignment horizontal="right" vertical="center"/>
    </xf>
    <xf numFmtId="0" fontId="1" fillId="0" borderId="16" xfId="28" applyFont="1" applyBorder="1" applyAlignment="1">
      <alignment horizontal="right" vertical="center"/>
    </xf>
    <xf numFmtId="0" fontId="1" fillId="0" borderId="19" xfId="28" applyFont="1" applyBorder="1" applyAlignment="1">
      <alignment horizontal="right" vertical="center"/>
    </xf>
    <xf numFmtId="0" fontId="1" fillId="0" borderId="20" xfId="28" applyFont="1" applyBorder="1" applyAlignment="1">
      <alignment horizontal="right" vertical="center"/>
    </xf>
    <xf numFmtId="0" fontId="1" fillId="0" borderId="53" xfId="0" applyNumberFormat="1" applyFont="1" applyBorder="1" applyAlignment="1" applyProtection="1">
      <alignment horizontal="center"/>
    </xf>
    <xf numFmtId="0" fontId="1" fillId="0" borderId="54" xfId="0" applyNumberFormat="1" applyFont="1" applyBorder="1" applyAlignment="1" applyProtection="1">
      <alignment horizontal="center"/>
    </xf>
    <xf numFmtId="0" fontId="1" fillId="0" borderId="55" xfId="0" applyNumberFormat="1" applyFont="1" applyBorder="1" applyAlignment="1" applyProtection="1">
      <alignment horizontal="center"/>
    </xf>
    <xf numFmtId="0" fontId="1" fillId="0" borderId="56" xfId="0" applyNumberFormat="1" applyFont="1" applyBorder="1" applyAlignment="1" applyProtection="1">
      <alignment horizontal="center"/>
    </xf>
    <xf numFmtId="0" fontId="2" fillId="0" borderId="0" xfId="27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57" xfId="28" applyNumberFormat="1" applyFont="1" applyBorder="1" applyAlignment="1">
      <alignment horizontal="right" vertical="center"/>
    </xf>
    <xf numFmtId="3" fontId="1" fillId="0" borderId="42" xfId="28" applyNumberFormat="1" applyFont="1" applyBorder="1" applyAlignment="1">
      <alignment horizontal="right" vertical="center"/>
    </xf>
    <xf numFmtId="3" fontId="1" fillId="0" borderId="58" xfId="28" applyNumberFormat="1" applyFont="1" applyBorder="1" applyAlignment="1">
      <alignment horizontal="right" vertical="center"/>
    </xf>
    <xf numFmtId="3" fontId="1" fillId="0" borderId="6" xfId="28" applyNumberFormat="1" applyFont="1" applyBorder="1" applyAlignment="1">
      <alignment horizontal="right" vertical="center"/>
    </xf>
    <xf numFmtId="3" fontId="1" fillId="0" borderId="18" xfId="28" applyNumberFormat="1" applyFont="1" applyBorder="1" applyAlignment="1">
      <alignment horizontal="right" vertical="center"/>
    </xf>
    <xf numFmtId="3" fontId="1" fillId="0" borderId="21" xfId="28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2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3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7" fontId="1" fillId="0" borderId="0" xfId="0" applyNumberFormat="1" applyFont="1" applyAlignment="1" applyProtection="1">
      <alignment vertical="top"/>
    </xf>
    <xf numFmtId="0" fontId="13" fillId="0" borderId="0" xfId="27" applyFont="1"/>
    <xf numFmtId="0" fontId="14" fillId="0" borderId="0" xfId="27" applyFont="1"/>
    <xf numFmtId="49" fontId="14" fillId="0" borderId="0" xfId="27" applyNumberFormat="1" applyFont="1"/>
    <xf numFmtId="0" fontId="1" fillId="0" borderId="59" xfId="0" applyNumberFormat="1" applyFont="1" applyBorder="1" applyAlignment="1" applyProtection="1">
      <alignment horizontal="center"/>
    </xf>
    <xf numFmtId="0" fontId="1" fillId="0" borderId="60" xfId="0" applyNumberFormat="1" applyFont="1" applyBorder="1" applyAlignment="1" applyProtection="1">
      <alignment horizontal="center"/>
    </xf>
    <xf numFmtId="0" fontId="1" fillId="0" borderId="61" xfId="0" applyFont="1" applyBorder="1" applyAlignment="1" applyProtection="1">
      <alignment horizontal="center"/>
    </xf>
    <xf numFmtId="0" fontId="1" fillId="0" borderId="62" xfId="0" applyFont="1" applyBorder="1" applyAlignment="1" applyProtection="1">
      <alignment horizontal="centerContinuous"/>
    </xf>
    <xf numFmtId="0" fontId="1" fillId="0" borderId="63" xfId="0" applyFont="1" applyBorder="1" applyAlignment="1" applyProtection="1">
      <alignment horizontal="centerContinuous"/>
    </xf>
    <xf numFmtId="0" fontId="1" fillId="0" borderId="64" xfId="0" applyFont="1" applyBorder="1" applyAlignment="1" applyProtection="1">
      <alignment horizontal="centerContinuous"/>
    </xf>
    <xf numFmtId="0" fontId="1" fillId="0" borderId="65" xfId="0" applyFont="1" applyBorder="1" applyAlignment="1" applyProtection="1">
      <alignment horizontal="center"/>
    </xf>
    <xf numFmtId="0" fontId="1" fillId="0" borderId="65" xfId="0" applyFont="1" applyBorder="1" applyAlignment="1" applyProtection="1">
      <alignment horizontal="center" vertical="center"/>
    </xf>
    <xf numFmtId="0" fontId="1" fillId="0" borderId="66" xfId="0" applyFont="1" applyBorder="1" applyAlignment="1" applyProtection="1">
      <alignment horizontal="center"/>
    </xf>
    <xf numFmtId="0" fontId="1" fillId="0" borderId="67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/>
    </xf>
    <xf numFmtId="49" fontId="1" fillId="0" borderId="0" xfId="0" applyNumberFormat="1" applyFont="1" applyAlignment="1" applyProtection="1">
      <alignment horizontal="left" vertical="top" wrapText="1"/>
    </xf>
    <xf numFmtId="4" fontId="1" fillId="0" borderId="29" xfId="28" applyNumberFormat="1" applyFont="1" applyBorder="1" applyAlignment="1">
      <alignment horizontal="right" vertical="center"/>
    </xf>
    <xf numFmtId="4" fontId="1" fillId="0" borderId="68" xfId="28" applyNumberFormat="1" applyFont="1" applyBorder="1" applyAlignment="1">
      <alignment horizontal="right" vertical="center"/>
    </xf>
    <xf numFmtId="4" fontId="1" fillId="0" borderId="3" xfId="28" applyNumberFormat="1" applyFont="1" applyBorder="1" applyAlignment="1">
      <alignment horizontal="right" vertical="center"/>
    </xf>
    <xf numFmtId="4" fontId="1" fillId="0" borderId="69" xfId="28" applyNumberFormat="1" applyFont="1" applyBorder="1" applyAlignment="1">
      <alignment horizontal="right" vertical="center"/>
    </xf>
    <xf numFmtId="4" fontId="1" fillId="0" borderId="70" xfId="28" applyNumberFormat="1" applyFont="1" applyBorder="1" applyAlignment="1">
      <alignment horizontal="right" vertical="center"/>
    </xf>
    <xf numFmtId="4" fontId="1" fillId="0" borderId="34" xfId="28" applyNumberFormat="1" applyFont="1" applyBorder="1" applyAlignment="1">
      <alignment horizontal="right" vertical="center"/>
    </xf>
    <xf numFmtId="4" fontId="1" fillId="0" borderId="37" xfId="28" applyNumberFormat="1" applyFont="1" applyBorder="1" applyAlignment="1">
      <alignment horizontal="right" vertical="center"/>
    </xf>
    <xf numFmtId="4" fontId="1" fillId="0" borderId="71" xfId="28" applyNumberFormat="1" applyFont="1" applyBorder="1" applyAlignment="1">
      <alignment horizontal="right" vertical="center"/>
    </xf>
    <xf numFmtId="4" fontId="1" fillId="0" borderId="36" xfId="28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49" fontId="1" fillId="0" borderId="0" xfId="0" applyNumberFormat="1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3" fontId="3" fillId="0" borderId="0" xfId="0" applyNumberFormat="1" applyFont="1" applyAlignment="1" applyProtection="1">
      <alignment vertical="top"/>
    </xf>
    <xf numFmtId="182" fontId="3" fillId="0" borderId="0" xfId="0" applyNumberFormat="1" applyFont="1" applyAlignment="1" applyProtection="1">
      <alignment vertical="top"/>
    </xf>
    <xf numFmtId="49" fontId="13" fillId="0" borderId="0" xfId="27" applyNumberFormat="1" applyFont="1"/>
    <xf numFmtId="49" fontId="3" fillId="0" borderId="0" xfId="0" applyNumberFormat="1" applyFont="1" applyAlignment="1" applyProtection="1">
      <alignment horizontal="left" vertical="top" wrapText="1"/>
    </xf>
  </cellXfs>
  <cellStyles count="5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 % - zvýraznenie1" xfId="35" builtinId="30" hidden="1"/>
    <cellStyle name="20 % - zvýraznenie2" xfId="38" builtinId="34" hidden="1"/>
    <cellStyle name="20 % - zvýraznenie3" xfId="41" builtinId="38" hidden="1"/>
    <cellStyle name="20 % - zvýraznenie4" xfId="44" builtinId="42" hidden="1"/>
    <cellStyle name="20 % - zvýraznenie5" xfId="47" builtinId="46" hidden="1"/>
    <cellStyle name="20 % - zvýraznenie6" xfId="50" builtinId="50" hidden="1"/>
    <cellStyle name="40 % – Zvýraznění1" xfId="12"/>
    <cellStyle name="40 % – Zvýraznění2" xfId="13"/>
    <cellStyle name="40 % – Zvýraznění3" xfId="14"/>
    <cellStyle name="40 % – Zvýraznění4" xfId="15"/>
    <cellStyle name="40 % – Zvýraznění5" xfId="16"/>
    <cellStyle name="40 % – Zvýraznění6" xfId="17"/>
    <cellStyle name="40 % - zvýraznenie1" xfId="36" builtinId="31" hidden="1"/>
    <cellStyle name="40 % - zvýraznenie2" xfId="39" builtinId="35" hidden="1"/>
    <cellStyle name="40 % - zvýraznenie3" xfId="42" builtinId="39" hidden="1"/>
    <cellStyle name="40 % - zvýraznenie4" xfId="45" builtinId="43" hidden="1"/>
    <cellStyle name="40 % - zvýraznenie5" xfId="48" builtinId="47" hidden="1"/>
    <cellStyle name="40 % - zvýraznenie6" xfId="51" builtinId="51" hidden="1"/>
    <cellStyle name="60 % – Zvýraznění1" xfId="18"/>
    <cellStyle name="60 % – Zvýraznění2" xfId="19"/>
    <cellStyle name="60 % – Zvýraznění3" xfId="20"/>
    <cellStyle name="60 % – Zvýraznění4" xfId="21"/>
    <cellStyle name="60 % – Zvýraznění5" xfId="22"/>
    <cellStyle name="60 % – Zvýraznění6" xfId="23"/>
    <cellStyle name="60 % - zvýraznenie1" xfId="37" builtinId="32" hidden="1"/>
    <cellStyle name="60 % - zvýraznenie2" xfId="40" builtinId="36" hidden="1"/>
    <cellStyle name="60 % - zvýraznenie3" xfId="43" builtinId="40" hidden="1"/>
    <cellStyle name="60 % - zvýraznenie4" xfId="46" builtinId="44" hidden="1"/>
    <cellStyle name="60 % - zvýraznenie5" xfId="49" builtinId="48" hidden="1"/>
    <cellStyle name="60 % - zvýraznenie6" xfId="52" builtinId="52" hidden="1"/>
    <cellStyle name="Celkem" xfId="24"/>
    <cellStyle name="data" xfId="25"/>
    <cellStyle name="Název" xfId="26"/>
    <cellStyle name="Normálna" xfId="0" builtinId="0"/>
    <cellStyle name="normálne_KLs" xfId="27"/>
    <cellStyle name="normálne_KLv" xfId="28"/>
    <cellStyle name="Spolu" xfId="34" builtinId="25" hidden="1"/>
    <cellStyle name="TEXT" xfId="29"/>
    <cellStyle name="Text upozornění" xfId="30"/>
    <cellStyle name="Text upozornenia" xfId="33" builtinId="11" hidden="1"/>
    <cellStyle name="TEXT1" xfId="31"/>
    <cellStyle name="Titul" xfId="32" builtinId="15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44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 cap="flat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/>
          <a:tailEnd type="non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tabSelected="1" workbookViewId="0">
      <selection activeCell="J22" sqref="J22"/>
    </sheetView>
  </sheetViews>
  <sheetFormatPr defaultRowHeight="12.75"/>
  <cols>
    <col min="1" max="1" width="0.7109375" style="69" customWidth="1"/>
    <col min="2" max="2" width="3.7109375" style="69" customWidth="1"/>
    <col min="3" max="3" width="6.85546875" style="69" customWidth="1"/>
    <col min="4" max="6" width="14" style="69" customWidth="1"/>
    <col min="7" max="7" width="3.85546875" style="69" customWidth="1"/>
    <col min="8" max="8" width="17.7109375" style="69" customWidth="1"/>
    <col min="9" max="9" width="8.7109375" style="69" customWidth="1"/>
    <col min="10" max="10" width="14" style="69" customWidth="1"/>
    <col min="11" max="11" width="2.28515625" style="69" customWidth="1"/>
    <col min="12" max="12" width="6.85546875" style="69" customWidth="1"/>
    <col min="13" max="23" width="9.140625" style="69"/>
    <col min="24" max="25" width="5.7109375" style="69" customWidth="1"/>
    <col min="26" max="26" width="6.5703125" style="69" customWidth="1"/>
    <col min="27" max="27" width="21.42578125" style="69" customWidth="1"/>
    <col min="28" max="28" width="4.28515625" style="69" customWidth="1"/>
    <col min="29" max="29" width="8.28515625" style="69" customWidth="1"/>
    <col min="30" max="30" width="8.7109375" style="69" customWidth="1"/>
    <col min="31" max="16384" width="9.140625" style="69"/>
  </cols>
  <sheetData>
    <row r="1" spans="2:30" ht="28.5" customHeight="1" thickBot="1">
      <c r="B1" s="70" t="s">
        <v>0</v>
      </c>
      <c r="C1" s="70"/>
      <c r="D1" s="70"/>
      <c r="F1" s="89" t="str">
        <f>CONCATENATE(AA2," ",AB2," ",AC2," ",AD2)</f>
        <v xml:space="preserve">Krycí list rozpočtu v EUR  </v>
      </c>
      <c r="G1" s="70"/>
      <c r="H1" s="70"/>
      <c r="I1" s="70"/>
      <c r="J1" s="70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2:30" ht="18" customHeight="1" thickTop="1">
      <c r="B2" s="10"/>
      <c r="C2" s="11" t="s">
        <v>6</v>
      </c>
      <c r="D2" s="11"/>
      <c r="E2" s="11"/>
      <c r="F2" s="11"/>
      <c r="G2" s="12" t="s">
        <v>7</v>
      </c>
      <c r="H2" s="11"/>
      <c r="I2" s="11"/>
      <c r="J2" s="13"/>
      <c r="Z2" s="107" t="s">
        <v>8</v>
      </c>
      <c r="AA2" s="108" t="s">
        <v>9</v>
      </c>
      <c r="AB2" s="108" t="s">
        <v>10</v>
      </c>
      <c r="AC2" s="108"/>
      <c r="AD2" s="109"/>
    </row>
    <row r="3" spans="2:30" ht="18" customHeight="1">
      <c r="B3" s="14"/>
      <c r="C3" s="15"/>
      <c r="D3" s="15"/>
      <c r="E3" s="15"/>
      <c r="F3" s="15"/>
      <c r="G3" s="16" t="s">
        <v>11</v>
      </c>
      <c r="H3" s="15"/>
      <c r="I3" s="15"/>
      <c r="J3" s="17"/>
      <c r="Z3" s="107" t="s">
        <v>12</v>
      </c>
      <c r="AA3" s="108" t="s">
        <v>13</v>
      </c>
      <c r="AB3" s="108" t="s">
        <v>10</v>
      </c>
      <c r="AC3" s="108" t="s">
        <v>14</v>
      </c>
      <c r="AD3" s="109" t="s">
        <v>15</v>
      </c>
    </row>
    <row r="4" spans="2:30" ht="18" customHeight="1">
      <c r="B4" s="18"/>
      <c r="C4" s="19"/>
      <c r="D4" s="19"/>
      <c r="E4" s="19"/>
      <c r="F4" s="19"/>
      <c r="G4" s="20"/>
      <c r="H4" s="19"/>
      <c r="I4" s="19"/>
      <c r="J4" s="21"/>
      <c r="Z4" s="107" t="s">
        <v>16</v>
      </c>
      <c r="AA4" s="108" t="s">
        <v>17</v>
      </c>
      <c r="AB4" s="108" t="s">
        <v>10</v>
      </c>
      <c r="AC4" s="108"/>
      <c r="AD4" s="109"/>
    </row>
    <row r="5" spans="2:30" ht="18" customHeight="1" thickBot="1">
      <c r="B5" s="22"/>
      <c r="C5" s="24" t="s">
        <v>18</v>
      </c>
      <c r="D5" s="24"/>
      <c r="E5" s="24" t="s">
        <v>19</v>
      </c>
      <c r="F5" s="23"/>
      <c r="G5" s="23" t="s">
        <v>20</v>
      </c>
      <c r="H5" s="24"/>
      <c r="I5" s="23" t="s">
        <v>21</v>
      </c>
      <c r="J5" s="25" t="s">
        <v>22</v>
      </c>
      <c r="Z5" s="107" t="s">
        <v>23</v>
      </c>
      <c r="AA5" s="108" t="s">
        <v>13</v>
      </c>
      <c r="AB5" s="108" t="s">
        <v>10</v>
      </c>
      <c r="AC5" s="108" t="s">
        <v>14</v>
      </c>
      <c r="AD5" s="109" t="s">
        <v>15</v>
      </c>
    </row>
    <row r="6" spans="2:30" ht="18" customHeight="1" thickTop="1">
      <c r="B6" s="10"/>
      <c r="C6" s="11" t="s">
        <v>24</v>
      </c>
      <c r="D6" s="11" t="s">
        <v>25</v>
      </c>
      <c r="E6" s="11"/>
      <c r="F6" s="11"/>
      <c r="G6" s="11" t="s">
        <v>26</v>
      </c>
      <c r="H6" s="11"/>
      <c r="I6" s="11"/>
      <c r="J6" s="13"/>
    </row>
    <row r="7" spans="2:30" ht="18" customHeight="1">
      <c r="B7" s="26"/>
      <c r="C7" s="27"/>
      <c r="D7" s="28"/>
      <c r="E7" s="28"/>
      <c r="F7" s="28"/>
      <c r="G7" s="28" t="s">
        <v>27</v>
      </c>
      <c r="H7" s="28"/>
      <c r="I7" s="28"/>
      <c r="J7" s="29"/>
    </row>
    <row r="8" spans="2:30" ht="18" customHeight="1">
      <c r="B8" s="14"/>
      <c r="C8" s="15" t="s">
        <v>28</v>
      </c>
      <c r="D8" s="15"/>
      <c r="E8" s="15"/>
      <c r="F8" s="15"/>
      <c r="G8" s="15" t="s">
        <v>26</v>
      </c>
      <c r="H8" s="15"/>
      <c r="I8" s="15"/>
      <c r="J8" s="17"/>
    </row>
    <row r="9" spans="2:30" ht="18" customHeight="1">
      <c r="B9" s="18"/>
      <c r="C9" s="20"/>
      <c r="D9" s="19"/>
      <c r="E9" s="19"/>
      <c r="F9" s="19"/>
      <c r="G9" s="28" t="s">
        <v>27</v>
      </c>
      <c r="H9" s="19"/>
      <c r="I9" s="19"/>
      <c r="J9" s="21"/>
    </row>
    <row r="10" spans="2:30" ht="18" customHeight="1">
      <c r="B10" s="14"/>
      <c r="C10" s="15" t="s">
        <v>29</v>
      </c>
      <c r="D10" s="15"/>
      <c r="E10" s="15"/>
      <c r="F10" s="15"/>
      <c r="G10" s="15" t="s">
        <v>26</v>
      </c>
      <c r="H10" s="15"/>
      <c r="I10" s="15"/>
      <c r="J10" s="17"/>
    </row>
    <row r="11" spans="2:30" ht="18" customHeight="1" thickBot="1">
      <c r="B11" s="30"/>
      <c r="C11" s="31"/>
      <c r="D11" s="31"/>
      <c r="E11" s="31"/>
      <c r="F11" s="31"/>
      <c r="G11" s="31" t="s">
        <v>27</v>
      </c>
      <c r="H11" s="31"/>
      <c r="I11" s="31"/>
      <c r="J11" s="32"/>
    </row>
    <row r="12" spans="2:30" ht="18" customHeight="1" thickTop="1">
      <c r="B12" s="81">
        <v>1</v>
      </c>
      <c r="C12" s="11" t="s">
        <v>30</v>
      </c>
      <c r="D12" s="11"/>
      <c r="E12" s="11"/>
      <c r="F12" s="92">
        <f>IF(B12&lt;&gt;0,ROUND($J$31/B12,0),0)</f>
        <v>0</v>
      </c>
      <c r="G12" s="12">
        <v>1</v>
      </c>
      <c r="H12" s="11" t="s">
        <v>31</v>
      </c>
      <c r="I12" s="11"/>
      <c r="J12" s="95">
        <f>IF(G12&lt;&gt;0,ROUND($J$31/G12,0),0)</f>
        <v>0</v>
      </c>
    </row>
    <row r="13" spans="2:30" ht="18" customHeight="1">
      <c r="B13" s="82">
        <v>1</v>
      </c>
      <c r="C13" s="28" t="s">
        <v>32</v>
      </c>
      <c r="D13" s="28"/>
      <c r="E13" s="28"/>
      <c r="F13" s="93">
        <f>IF(B13&lt;&gt;0,ROUND($J$31/B13,0),0)</f>
        <v>0</v>
      </c>
      <c r="G13" s="27"/>
      <c r="H13" s="28"/>
      <c r="I13" s="28"/>
      <c r="J13" s="96">
        <f>IF(G13&lt;&gt;0,ROUND($J$31/G13,0),0)</f>
        <v>0</v>
      </c>
    </row>
    <row r="14" spans="2:30" ht="18" customHeight="1" thickBot="1">
      <c r="B14" s="83">
        <v>1</v>
      </c>
      <c r="C14" s="31" t="s">
        <v>33</v>
      </c>
      <c r="D14" s="31"/>
      <c r="E14" s="31"/>
      <c r="F14" s="94">
        <f>IF(B14&lt;&gt;0,ROUND($J$31/B14,0),0)</f>
        <v>0</v>
      </c>
      <c r="G14" s="84"/>
      <c r="H14" s="31"/>
      <c r="I14" s="31"/>
      <c r="J14" s="97">
        <f>IF(G14&lt;&gt;0,ROUND($J$31/G14,0),0)</f>
        <v>0</v>
      </c>
    </row>
    <row r="15" spans="2:30" ht="18" customHeight="1" thickTop="1">
      <c r="B15" s="72" t="s">
        <v>34</v>
      </c>
      <c r="C15" s="34" t="s">
        <v>35</v>
      </c>
      <c r="D15" s="35" t="s">
        <v>36</v>
      </c>
      <c r="E15" s="35" t="s">
        <v>37</v>
      </c>
      <c r="F15" s="36" t="s">
        <v>38</v>
      </c>
      <c r="G15" s="72" t="s">
        <v>39</v>
      </c>
      <c r="H15" s="37" t="s">
        <v>40</v>
      </c>
      <c r="I15" s="38"/>
      <c r="J15" s="39"/>
    </row>
    <row r="16" spans="2:30" ht="18" customHeight="1">
      <c r="B16" s="40">
        <v>1</v>
      </c>
      <c r="C16" s="41" t="s">
        <v>41</v>
      </c>
      <c r="D16" s="122">
        <f>Prehlad!H33</f>
        <v>0</v>
      </c>
      <c r="E16" s="122">
        <f>Prehlad!I33</f>
        <v>0</v>
      </c>
      <c r="F16" s="123">
        <f>D16+E16</f>
        <v>0</v>
      </c>
      <c r="G16" s="40">
        <v>6</v>
      </c>
      <c r="H16" s="42" t="s">
        <v>42</v>
      </c>
      <c r="I16" s="77"/>
      <c r="J16" s="123">
        <v>0</v>
      </c>
    </row>
    <row r="17" spans="2:10" ht="18" customHeight="1">
      <c r="B17" s="43">
        <v>2</v>
      </c>
      <c r="C17" s="44" t="s">
        <v>43</v>
      </c>
      <c r="D17" s="124">
        <f>Prehlad!H42</f>
        <v>0</v>
      </c>
      <c r="E17" s="124">
        <f>Prehlad!I42</f>
        <v>0</v>
      </c>
      <c r="F17" s="123">
        <f>D17+E17</f>
        <v>0</v>
      </c>
      <c r="G17" s="43">
        <v>7</v>
      </c>
      <c r="H17" s="45" t="s">
        <v>44</v>
      </c>
      <c r="I17" s="15"/>
      <c r="J17" s="125">
        <v>0</v>
      </c>
    </row>
    <row r="18" spans="2:10" ht="18" customHeight="1">
      <c r="B18" s="43">
        <v>3</v>
      </c>
      <c r="C18" s="44" t="s">
        <v>45</v>
      </c>
      <c r="D18" s="124"/>
      <c r="E18" s="124"/>
      <c r="F18" s="123">
        <f>D18+E18</f>
        <v>0</v>
      </c>
      <c r="G18" s="43">
        <v>8</v>
      </c>
      <c r="H18" s="45" t="s">
        <v>46</v>
      </c>
      <c r="I18" s="15"/>
      <c r="J18" s="125">
        <v>0</v>
      </c>
    </row>
    <row r="19" spans="2:10" ht="18" customHeight="1" thickBot="1">
      <c r="B19" s="43">
        <v>4</v>
      </c>
      <c r="C19" s="44" t="s">
        <v>47</v>
      </c>
      <c r="D19" s="124"/>
      <c r="E19" s="124"/>
      <c r="F19" s="126">
        <f>D19+E19</f>
        <v>0</v>
      </c>
      <c r="G19" s="43">
        <v>9</v>
      </c>
      <c r="H19" s="45" t="s">
        <v>48</v>
      </c>
      <c r="I19" s="15"/>
      <c r="J19" s="125">
        <v>0</v>
      </c>
    </row>
    <row r="20" spans="2:10" ht="18" customHeight="1" thickBot="1">
      <c r="B20" s="46">
        <v>5</v>
      </c>
      <c r="C20" s="47" t="s">
        <v>49</v>
      </c>
      <c r="D20" s="127">
        <f>SUM(D16:D19)</f>
        <v>0</v>
      </c>
      <c r="E20" s="128">
        <f>SUM(E16:E19)</f>
        <v>0</v>
      </c>
      <c r="F20" s="129">
        <f>SUM(F16:F19)</f>
        <v>0</v>
      </c>
      <c r="G20" s="48">
        <v>10</v>
      </c>
      <c r="I20" s="76" t="s">
        <v>50</v>
      </c>
      <c r="J20" s="129">
        <f>SUM(J16:J19)</f>
        <v>0</v>
      </c>
    </row>
    <row r="21" spans="2:10" ht="18" customHeight="1" thickTop="1">
      <c r="B21" s="72" t="s">
        <v>51</v>
      </c>
      <c r="C21" s="71"/>
      <c r="D21" s="38" t="s">
        <v>52</v>
      </c>
      <c r="E21" s="38"/>
      <c r="F21" s="39"/>
      <c r="G21" s="72" t="s">
        <v>53</v>
      </c>
      <c r="H21" s="37" t="s">
        <v>54</v>
      </c>
      <c r="I21" s="38"/>
      <c r="J21" s="39"/>
    </row>
    <row r="22" spans="2:10" ht="18" customHeight="1">
      <c r="B22" s="40">
        <v>11</v>
      </c>
      <c r="C22" s="42" t="s">
        <v>55</v>
      </c>
      <c r="D22" s="78" t="s">
        <v>48</v>
      </c>
      <c r="E22" s="80">
        <v>0</v>
      </c>
      <c r="F22" s="123">
        <v>0</v>
      </c>
      <c r="G22" s="43">
        <v>16</v>
      </c>
      <c r="H22" s="45" t="s">
        <v>56</v>
      </c>
      <c r="I22" s="49"/>
      <c r="J22" s="125"/>
    </row>
    <row r="23" spans="2:10" ht="18" customHeight="1">
      <c r="B23" s="43">
        <v>12</v>
      </c>
      <c r="C23" s="45" t="s">
        <v>57</v>
      </c>
      <c r="D23" s="79"/>
      <c r="E23" s="50">
        <v>0</v>
      </c>
      <c r="F23" s="125">
        <v>0</v>
      </c>
      <c r="G23" s="43">
        <v>17</v>
      </c>
      <c r="H23" s="45" t="s">
        <v>58</v>
      </c>
      <c r="I23" s="49"/>
      <c r="J23" s="125">
        <v>0</v>
      </c>
    </row>
    <row r="24" spans="2:10" ht="18" customHeight="1">
      <c r="B24" s="43">
        <v>13</v>
      </c>
      <c r="C24" s="45" t="s">
        <v>59</v>
      </c>
      <c r="D24" s="79"/>
      <c r="E24" s="50">
        <v>0</v>
      </c>
      <c r="F24" s="125">
        <v>0</v>
      </c>
      <c r="G24" s="43">
        <v>18</v>
      </c>
      <c r="H24" s="45" t="s">
        <v>60</v>
      </c>
      <c r="I24" s="49"/>
      <c r="J24" s="125">
        <v>0</v>
      </c>
    </row>
    <row r="25" spans="2:10" ht="18" customHeight="1" thickBot="1">
      <c r="B25" s="43">
        <v>14</v>
      </c>
      <c r="C25" s="45" t="s">
        <v>48</v>
      </c>
      <c r="D25" s="79"/>
      <c r="E25" s="50">
        <v>0</v>
      </c>
      <c r="F25" s="125">
        <v>0</v>
      </c>
      <c r="G25" s="43">
        <v>19</v>
      </c>
      <c r="H25" s="45" t="s">
        <v>48</v>
      </c>
      <c r="I25" s="49"/>
      <c r="J25" s="125">
        <v>0</v>
      </c>
    </row>
    <row r="26" spans="2:10" ht="18" customHeight="1" thickBot="1">
      <c r="B26" s="46">
        <v>15</v>
      </c>
      <c r="C26" s="51"/>
      <c r="D26" s="52"/>
      <c r="E26" s="52" t="s">
        <v>61</v>
      </c>
      <c r="F26" s="129">
        <f>SUM(F22:F25)</f>
        <v>0</v>
      </c>
      <c r="G26" s="46">
        <v>20</v>
      </c>
      <c r="H26" s="51"/>
      <c r="I26" s="52" t="s">
        <v>62</v>
      </c>
      <c r="J26" s="129">
        <f>SUM(J22:J25)</f>
        <v>0</v>
      </c>
    </row>
    <row r="27" spans="2:10" ht="18" customHeight="1" thickTop="1">
      <c r="B27" s="53"/>
      <c r="C27" s="54" t="s">
        <v>63</v>
      </c>
      <c r="D27" s="55"/>
      <c r="E27" s="56" t="s">
        <v>64</v>
      </c>
      <c r="F27" s="57"/>
      <c r="G27" s="72" t="s">
        <v>65</v>
      </c>
      <c r="H27" s="37" t="s">
        <v>66</v>
      </c>
      <c r="I27" s="38"/>
      <c r="J27" s="39"/>
    </row>
    <row r="28" spans="2:10" ht="18" customHeight="1">
      <c r="B28" s="58"/>
      <c r="C28" s="59"/>
      <c r="D28" s="60"/>
      <c r="E28" s="61"/>
      <c r="F28" s="57"/>
      <c r="G28" s="40">
        <v>21</v>
      </c>
      <c r="H28" s="42"/>
      <c r="I28" s="62" t="s">
        <v>67</v>
      </c>
      <c r="J28" s="123">
        <f>ROUND(F20,2)+J20+F26+J26</f>
        <v>0</v>
      </c>
    </row>
    <row r="29" spans="2:10" ht="18" customHeight="1">
      <c r="B29" s="58"/>
      <c r="C29" s="60" t="s">
        <v>68</v>
      </c>
      <c r="D29" s="60"/>
      <c r="E29" s="63"/>
      <c r="F29" s="57"/>
      <c r="G29" s="43">
        <v>22</v>
      </c>
      <c r="H29" s="45" t="s">
        <v>69</v>
      </c>
      <c r="I29" s="130">
        <f>J28-I30</f>
        <v>0</v>
      </c>
      <c r="J29" s="125">
        <f>ROUND((I29*20)/100,2)</f>
        <v>0</v>
      </c>
    </row>
    <row r="30" spans="2:10" ht="18" customHeight="1" thickBot="1">
      <c r="B30" s="14"/>
      <c r="C30" s="15" t="s">
        <v>70</v>
      </c>
      <c r="D30" s="15"/>
      <c r="E30" s="63"/>
      <c r="F30" s="57"/>
      <c r="G30" s="43">
        <v>23</v>
      </c>
      <c r="H30" s="45" t="s">
        <v>71</v>
      </c>
      <c r="I30" s="130">
        <f>SUMIF(Prehlad!O11:O9999,0,Prehlad!J11:J9999)</f>
        <v>0</v>
      </c>
      <c r="J30" s="125">
        <f>ROUND((I30*0)/100,1)</f>
        <v>0</v>
      </c>
    </row>
    <row r="31" spans="2:10" ht="18" customHeight="1" thickBot="1">
      <c r="B31" s="58"/>
      <c r="C31" s="60"/>
      <c r="D31" s="60"/>
      <c r="E31" s="63"/>
      <c r="F31" s="57"/>
      <c r="G31" s="46">
        <v>24</v>
      </c>
      <c r="H31" s="51"/>
      <c r="I31" s="52" t="s">
        <v>72</v>
      </c>
      <c r="J31" s="129">
        <f>SUM(J28:J30)</f>
        <v>0</v>
      </c>
    </row>
    <row r="32" spans="2:10" ht="18" customHeight="1" thickTop="1" thickBot="1">
      <c r="B32" s="53"/>
      <c r="C32" s="60"/>
      <c r="D32" s="57"/>
      <c r="E32" s="64"/>
      <c r="F32" s="57"/>
      <c r="G32" s="73" t="s">
        <v>73</v>
      </c>
      <c r="H32" s="74" t="s">
        <v>74</v>
      </c>
      <c r="I32" s="33"/>
      <c r="J32" s="75">
        <v>0</v>
      </c>
    </row>
    <row r="33" spans="2:10" ht="18" customHeight="1" thickTop="1">
      <c r="B33" s="65"/>
      <c r="C33" s="66"/>
      <c r="D33" s="54" t="s">
        <v>75</v>
      </c>
      <c r="E33" s="66"/>
      <c r="F33" s="66"/>
      <c r="G33" s="66"/>
      <c r="H33" s="66" t="s">
        <v>76</v>
      </c>
      <c r="I33" s="66"/>
      <c r="J33" s="67"/>
    </row>
    <row r="34" spans="2:10" ht="18" customHeight="1">
      <c r="B34" s="58"/>
      <c r="C34" s="59"/>
      <c r="D34" s="60"/>
      <c r="E34" s="60"/>
      <c r="F34" s="59"/>
      <c r="G34" s="60"/>
      <c r="H34" s="60"/>
      <c r="I34" s="60"/>
      <c r="J34" s="68"/>
    </row>
    <row r="35" spans="2:10" ht="18" customHeight="1">
      <c r="B35" s="58"/>
      <c r="C35" s="60" t="s">
        <v>68</v>
      </c>
      <c r="D35" s="60"/>
      <c r="E35" s="60"/>
      <c r="F35" s="59"/>
      <c r="G35" s="60" t="s">
        <v>68</v>
      </c>
      <c r="H35" s="60"/>
      <c r="I35" s="60"/>
      <c r="J35" s="68"/>
    </row>
    <row r="36" spans="2:10" ht="18" customHeight="1">
      <c r="B36" s="14"/>
      <c r="C36" s="15" t="s">
        <v>70</v>
      </c>
      <c r="D36" s="15"/>
      <c r="E36" s="15"/>
      <c r="F36" s="16"/>
      <c r="G36" s="15" t="s">
        <v>70</v>
      </c>
      <c r="H36" s="15"/>
      <c r="I36" s="15"/>
      <c r="J36" s="17"/>
    </row>
    <row r="37" spans="2:10" ht="18" customHeight="1">
      <c r="B37" s="58"/>
      <c r="C37" s="60" t="s">
        <v>64</v>
      </c>
      <c r="D37" s="60"/>
      <c r="E37" s="60"/>
      <c r="F37" s="59"/>
      <c r="G37" s="60" t="s">
        <v>64</v>
      </c>
      <c r="H37" s="60"/>
      <c r="I37" s="60"/>
      <c r="J37" s="68"/>
    </row>
    <row r="38" spans="2:10" ht="18" customHeight="1">
      <c r="B38" s="58"/>
      <c r="C38" s="60"/>
      <c r="D38" s="60"/>
      <c r="E38" s="60"/>
      <c r="F38" s="60"/>
      <c r="G38" s="60"/>
      <c r="H38" s="60"/>
      <c r="I38" s="60"/>
      <c r="J38" s="68"/>
    </row>
    <row r="39" spans="2:10" ht="18" customHeight="1">
      <c r="B39" s="58"/>
      <c r="C39" s="60"/>
      <c r="D39" s="60"/>
      <c r="E39" s="60"/>
      <c r="F39" s="60"/>
      <c r="G39" s="60"/>
      <c r="H39" s="60"/>
      <c r="I39" s="60"/>
      <c r="J39" s="68"/>
    </row>
    <row r="40" spans="2:10" ht="18" customHeight="1">
      <c r="B40" s="58"/>
      <c r="C40" s="60"/>
      <c r="D40" s="60"/>
      <c r="E40" s="60"/>
      <c r="F40" s="60"/>
      <c r="G40" s="60"/>
      <c r="H40" s="60"/>
      <c r="I40" s="60"/>
      <c r="J40" s="68"/>
    </row>
    <row r="41" spans="2:10" ht="18" customHeight="1" thickBot="1">
      <c r="B41" s="30"/>
      <c r="C41" s="31"/>
      <c r="D41" s="31"/>
      <c r="E41" s="31"/>
      <c r="F41" s="31"/>
      <c r="G41" s="31"/>
      <c r="H41" s="31"/>
      <c r="I41" s="31"/>
      <c r="J41" s="32"/>
    </row>
    <row r="42" spans="2:10" ht="14.25" customHeight="1" thickTop="1"/>
    <row r="43" spans="2:10" ht="2.25" customHeight="1"/>
  </sheetData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4"/>
  <sheetViews>
    <sheetView showGridLines="0" workbookViewId="0"/>
  </sheetViews>
  <sheetFormatPr defaultRowHeight="12.75"/>
  <cols>
    <col min="1" max="1" width="42.28515625" style="1" customWidth="1"/>
    <col min="2" max="2" width="11.85546875" style="6" customWidth="1"/>
    <col min="3" max="3" width="11.42578125" style="6" customWidth="1"/>
    <col min="4" max="4" width="11.5703125" style="6" customWidth="1"/>
    <col min="5" max="5" width="12.140625" style="7" customWidth="1"/>
    <col min="6" max="6" width="8.5703125" style="5" customWidth="1"/>
    <col min="7" max="7" width="9.140625" style="5"/>
    <col min="8" max="23" width="9.140625" style="1"/>
    <col min="24" max="25" width="5.7109375" style="1" customWidth="1"/>
    <col min="26" max="26" width="6.5703125" style="1" customWidth="1"/>
    <col min="27" max="27" width="24.28515625" style="1" customWidth="1"/>
    <col min="28" max="28" width="4.28515625" style="1" customWidth="1"/>
    <col min="29" max="29" width="8.28515625" style="1" customWidth="1"/>
    <col min="30" max="30" width="8.7109375" style="1" customWidth="1"/>
    <col min="31" max="16384" width="9.140625" style="1"/>
  </cols>
  <sheetData>
    <row r="1" spans="1:30">
      <c r="A1" s="9" t="s">
        <v>77</v>
      </c>
      <c r="C1" s="1"/>
      <c r="E1" s="9" t="s">
        <v>78</v>
      </c>
      <c r="F1" s="1"/>
      <c r="G1" s="1"/>
      <c r="Z1" s="107" t="s">
        <v>1</v>
      </c>
      <c r="AA1" s="107" t="s">
        <v>2</v>
      </c>
      <c r="AB1" s="107" t="s">
        <v>3</v>
      </c>
      <c r="AC1" s="107" t="s">
        <v>4</v>
      </c>
      <c r="AD1" s="107" t="s">
        <v>5</v>
      </c>
    </row>
    <row r="2" spans="1:30">
      <c r="A2" s="9" t="s">
        <v>79</v>
      </c>
      <c r="C2" s="1"/>
      <c r="E2" s="9" t="s">
        <v>80</v>
      </c>
      <c r="F2" s="1"/>
      <c r="G2" s="1"/>
      <c r="Z2" s="107" t="s">
        <v>8</v>
      </c>
      <c r="AA2" s="108" t="s">
        <v>81</v>
      </c>
      <c r="AB2" s="108" t="s">
        <v>10</v>
      </c>
      <c r="AC2" s="108"/>
      <c r="AD2" s="109"/>
    </row>
    <row r="3" spans="1:30">
      <c r="A3" s="9" t="s">
        <v>82</v>
      </c>
      <c r="C3" s="1"/>
      <c r="E3" s="9" t="s">
        <v>83</v>
      </c>
      <c r="F3" s="1"/>
      <c r="G3" s="1"/>
      <c r="Z3" s="107" t="s">
        <v>12</v>
      </c>
      <c r="AA3" s="108" t="s">
        <v>84</v>
      </c>
      <c r="AB3" s="108" t="s">
        <v>10</v>
      </c>
      <c r="AC3" s="108" t="s">
        <v>14</v>
      </c>
      <c r="AD3" s="109" t="s">
        <v>15</v>
      </c>
    </row>
    <row r="4" spans="1:30">
      <c r="B4" s="1"/>
      <c r="C4" s="1"/>
      <c r="D4" s="1"/>
      <c r="E4" s="1"/>
      <c r="F4" s="1"/>
      <c r="G4" s="1"/>
      <c r="Z4" s="107" t="s">
        <v>16</v>
      </c>
      <c r="AA4" s="108" t="s">
        <v>85</v>
      </c>
      <c r="AB4" s="108" t="s">
        <v>10</v>
      </c>
      <c r="AC4" s="108"/>
      <c r="AD4" s="109"/>
    </row>
    <row r="5" spans="1:30">
      <c r="A5" s="9" t="s">
        <v>6</v>
      </c>
      <c r="B5" s="1"/>
      <c r="C5" s="1"/>
      <c r="D5" s="1"/>
      <c r="E5" s="1"/>
      <c r="F5" s="1"/>
      <c r="G5" s="1"/>
      <c r="Z5" s="107" t="s">
        <v>23</v>
      </c>
      <c r="AA5" s="108" t="s">
        <v>84</v>
      </c>
      <c r="AB5" s="108" t="s">
        <v>10</v>
      </c>
      <c r="AC5" s="108" t="s">
        <v>14</v>
      </c>
      <c r="AD5" s="109" t="s">
        <v>15</v>
      </c>
    </row>
    <row r="6" spans="1:30">
      <c r="A6" s="9"/>
      <c r="B6" s="1"/>
      <c r="C6" s="1"/>
      <c r="D6" s="1"/>
      <c r="E6" s="1"/>
      <c r="F6" s="1"/>
      <c r="G6" s="1"/>
    </row>
    <row r="7" spans="1:30">
      <c r="A7" s="9"/>
      <c r="B7" s="1"/>
      <c r="C7" s="1"/>
      <c r="D7" s="1"/>
      <c r="E7" s="1"/>
      <c r="F7" s="1"/>
      <c r="G7" s="1"/>
    </row>
    <row r="8" spans="1:30" ht="13.5">
      <c r="A8" s="1" t="s">
        <v>25</v>
      </c>
      <c r="B8" s="4" t="str">
        <f>CONCATENATE(AA2," ",AB2," ",AC2," ",AD2)</f>
        <v xml:space="preserve">Rekapitulácia rozpočtu v EUR  </v>
      </c>
      <c r="G8" s="1"/>
    </row>
    <row r="9" spans="1:30">
      <c r="A9" s="112" t="s">
        <v>86</v>
      </c>
      <c r="B9" s="112" t="s">
        <v>36</v>
      </c>
      <c r="C9" s="112" t="s">
        <v>87</v>
      </c>
      <c r="D9" s="112" t="s">
        <v>88</v>
      </c>
      <c r="E9" s="119" t="s">
        <v>89</v>
      </c>
      <c r="F9" s="119" t="s">
        <v>90</v>
      </c>
      <c r="G9" s="1"/>
    </row>
    <row r="10" spans="1:30">
      <c r="A10" s="116"/>
      <c r="B10" s="116"/>
      <c r="C10" s="116" t="s">
        <v>91</v>
      </c>
      <c r="D10" s="116"/>
      <c r="E10" s="116" t="s">
        <v>88</v>
      </c>
      <c r="F10" s="116" t="s">
        <v>88</v>
      </c>
      <c r="G10" s="91" t="s">
        <v>92</v>
      </c>
    </row>
    <row r="12" spans="1:30">
      <c r="A12" s="1" t="s">
        <v>93</v>
      </c>
      <c r="B12" s="6">
        <f>Prehlad!H23</f>
        <v>0</v>
      </c>
      <c r="C12" s="6">
        <f>Prehlad!I23</f>
        <v>0</v>
      </c>
      <c r="D12" s="6">
        <f>Prehlad!J23</f>
        <v>0</v>
      </c>
      <c r="E12" s="7">
        <f>Prehlad!L23</f>
        <v>0</v>
      </c>
      <c r="F12" s="5">
        <f>Prehlad!N23</f>
        <v>0</v>
      </c>
      <c r="G12" s="5">
        <f>Prehlad!W23</f>
        <v>5326.509</v>
      </c>
    </row>
    <row r="13" spans="1:30">
      <c r="A13" s="1" t="s">
        <v>94</v>
      </c>
      <c r="B13" s="6">
        <f>Prehlad!H27</f>
        <v>0</v>
      </c>
      <c r="C13" s="6">
        <f>Prehlad!I27</f>
        <v>0</v>
      </c>
      <c r="D13" s="6">
        <f>Prehlad!J27</f>
        <v>0</v>
      </c>
      <c r="E13" s="7">
        <f>Prehlad!L27</f>
        <v>8.7095159999999989</v>
      </c>
      <c r="F13" s="5">
        <f>Prehlad!N27</f>
        <v>0</v>
      </c>
      <c r="G13" s="5">
        <f>Prehlad!W27</f>
        <v>1.6419999999999999</v>
      </c>
    </row>
    <row r="14" spans="1:30">
      <c r="A14" s="1" t="s">
        <v>95</v>
      </c>
      <c r="B14" s="6">
        <f>Prehlad!H31</f>
        <v>0</v>
      </c>
      <c r="C14" s="6">
        <f>Prehlad!I31</f>
        <v>0</v>
      </c>
      <c r="D14" s="6">
        <f>Prehlad!J31</f>
        <v>0</v>
      </c>
      <c r="E14" s="7">
        <f>Prehlad!L31</f>
        <v>41.122999999999998</v>
      </c>
      <c r="F14" s="5">
        <f>Prehlad!N31</f>
        <v>0</v>
      </c>
      <c r="G14" s="5">
        <f>Prehlad!W31</f>
        <v>0</v>
      </c>
    </row>
    <row r="15" spans="1:30">
      <c r="A15" s="1" t="s">
        <v>96</v>
      </c>
      <c r="B15" s="6">
        <f>Prehlad!H33</f>
        <v>0</v>
      </c>
      <c r="C15" s="6">
        <f>Prehlad!I33</f>
        <v>0</v>
      </c>
      <c r="D15" s="6">
        <f>Prehlad!J33</f>
        <v>0</v>
      </c>
      <c r="E15" s="7">
        <f>Prehlad!L33</f>
        <v>49.832515999999998</v>
      </c>
      <c r="F15" s="5">
        <f>Prehlad!N33</f>
        <v>0</v>
      </c>
      <c r="G15" s="5">
        <f>Prehlad!W33</f>
        <v>5328.1509999999998</v>
      </c>
    </row>
    <row r="17" spans="1:7">
      <c r="A17" s="1" t="s">
        <v>97</v>
      </c>
      <c r="B17" s="6">
        <f>Prehlad!H40</f>
        <v>0</v>
      </c>
      <c r="C17" s="6">
        <f>Prehlad!I40</f>
        <v>0</v>
      </c>
      <c r="D17" s="6">
        <f>Prehlad!J40</f>
        <v>0</v>
      </c>
      <c r="E17" s="7">
        <f>Prehlad!L40</f>
        <v>2.4150000000000001E-2</v>
      </c>
      <c r="F17" s="5">
        <f>Prehlad!N40</f>
        <v>0</v>
      </c>
      <c r="G17" s="5">
        <f>Prehlad!W40</f>
        <v>21.734999999999999</v>
      </c>
    </row>
    <row r="18" spans="1:7">
      <c r="A18" s="1" t="s">
        <v>98</v>
      </c>
      <c r="B18" s="6">
        <f>Prehlad!H42</f>
        <v>0</v>
      </c>
      <c r="C18" s="6">
        <f>Prehlad!I42</f>
        <v>0</v>
      </c>
      <c r="D18" s="6">
        <f>Prehlad!J42</f>
        <v>0</v>
      </c>
      <c r="E18" s="7">
        <f>Prehlad!L42</f>
        <v>2.4150000000000001E-2</v>
      </c>
      <c r="F18" s="5">
        <f>Prehlad!N42</f>
        <v>0</v>
      </c>
      <c r="G18" s="5">
        <f>Prehlad!W42</f>
        <v>21.734999999999999</v>
      </c>
    </row>
    <row r="20" spans="1:7">
      <c r="A20" s="1" t="s">
        <v>99</v>
      </c>
      <c r="B20" s="6">
        <f>Prehlad!H75</f>
        <v>0</v>
      </c>
      <c r="C20" s="6">
        <f>Prehlad!I75</f>
        <v>0</v>
      </c>
      <c r="D20" s="6">
        <f>Prehlad!J75</f>
        <v>0</v>
      </c>
      <c r="E20" s="7">
        <f>Prehlad!L75</f>
        <v>0.53590000000000004</v>
      </c>
      <c r="F20" s="5">
        <f>Prehlad!N75</f>
        <v>0</v>
      </c>
      <c r="G20" s="5">
        <f>Prehlad!W75</f>
        <v>316</v>
      </c>
    </row>
    <row r="21" spans="1:7">
      <c r="A21" s="1" t="s">
        <v>100</v>
      </c>
      <c r="B21" s="6">
        <f>Prehlad!H77</f>
        <v>0</v>
      </c>
      <c r="C21" s="6">
        <f>Prehlad!I77</f>
        <v>0</v>
      </c>
      <c r="D21" s="6">
        <f>Prehlad!J77</f>
        <v>0</v>
      </c>
      <c r="E21" s="7">
        <f>Prehlad!L77</f>
        <v>0.53590000000000004</v>
      </c>
      <c r="F21" s="5">
        <f>Prehlad!N77</f>
        <v>0</v>
      </c>
      <c r="G21" s="5">
        <f>Prehlad!W77</f>
        <v>316</v>
      </c>
    </row>
    <row r="24" spans="1:7">
      <c r="A24" s="1" t="s">
        <v>101</v>
      </c>
      <c r="B24" s="6">
        <f>Prehlad!H79</f>
        <v>0</v>
      </c>
      <c r="C24" s="6">
        <f>Prehlad!I79</f>
        <v>0</v>
      </c>
      <c r="D24" s="6">
        <f>Prehlad!J79</f>
        <v>0</v>
      </c>
      <c r="E24" s="7">
        <f>Prehlad!L79</f>
        <v>50.392565999999995</v>
      </c>
      <c r="F24" s="5">
        <f>Prehlad!N79</f>
        <v>0</v>
      </c>
      <c r="G24" s="5">
        <f>Prehlad!W79</f>
        <v>5665.8859999999995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79"/>
  <sheetViews>
    <sheetView showGridLines="0" topLeftCell="A37" workbookViewId="0">
      <selection activeCell="D68" sqref="D68"/>
    </sheetView>
  </sheetViews>
  <sheetFormatPr defaultRowHeight="12.75"/>
  <cols>
    <col min="1" max="1" width="6.7109375" style="98" customWidth="1"/>
    <col min="2" max="2" width="3.7109375" style="99" customWidth="1"/>
    <col min="3" max="3" width="13" style="100" customWidth="1"/>
    <col min="4" max="4" width="35.7109375" style="121" customWidth="1"/>
    <col min="5" max="5" width="10.7109375" style="102" customWidth="1"/>
    <col min="6" max="6" width="5.28515625" style="101" customWidth="1"/>
    <col min="7" max="7" width="8.7109375" style="103" customWidth="1"/>
    <col min="8" max="9" width="9.7109375" style="103" hidden="1" customWidth="1"/>
    <col min="10" max="10" width="9.7109375" style="103" customWidth="1"/>
    <col min="11" max="11" width="7.42578125" style="104" hidden="1" customWidth="1"/>
    <col min="12" max="12" width="8.28515625" style="104" hidden="1" customWidth="1"/>
    <col min="13" max="13" width="9.140625" style="102" hidden="1" customWidth="1"/>
    <col min="14" max="14" width="7" style="102" hidden="1" customWidth="1"/>
    <col min="15" max="15" width="3.5703125" style="101" customWidth="1"/>
    <col min="16" max="16" width="12.7109375" style="101" hidden="1" customWidth="1"/>
    <col min="17" max="19" width="13.28515625" style="102" hidden="1" customWidth="1"/>
    <col min="20" max="20" width="10.5703125" style="105" hidden="1" customWidth="1"/>
    <col min="21" max="21" width="10.28515625" style="105" hidden="1" customWidth="1"/>
    <col min="22" max="22" width="5.7109375" style="105" hidden="1" customWidth="1"/>
    <col min="23" max="23" width="9.140625" style="106"/>
    <col min="24" max="25" width="5.7109375" style="101" customWidth="1"/>
    <col min="26" max="26" width="7.5703125" style="101" customWidth="1"/>
    <col min="27" max="27" width="24.85546875" style="101" customWidth="1"/>
    <col min="28" max="28" width="4.28515625" style="101" customWidth="1"/>
    <col min="29" max="29" width="8.28515625" style="101" customWidth="1"/>
    <col min="30" max="30" width="8.7109375" style="101" customWidth="1"/>
    <col min="31" max="34" width="9.140625" style="101"/>
    <col min="35" max="16384" width="9.140625" style="1"/>
  </cols>
  <sheetData>
    <row r="1" spans="1:34">
      <c r="A1" s="9" t="s">
        <v>77</v>
      </c>
      <c r="B1" s="1"/>
      <c r="C1" s="1"/>
      <c r="D1" s="1"/>
      <c r="E1" s="9" t="s">
        <v>78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7" t="s">
        <v>1</v>
      </c>
      <c r="AA1" s="136" t="s">
        <v>2</v>
      </c>
      <c r="AB1" s="107" t="s">
        <v>3</v>
      </c>
      <c r="AC1" s="107" t="s">
        <v>4</v>
      </c>
      <c r="AD1" s="107" t="s">
        <v>5</v>
      </c>
      <c r="AE1" s="1"/>
      <c r="AF1" s="1"/>
      <c r="AG1" s="1"/>
      <c r="AH1" s="1"/>
    </row>
    <row r="2" spans="1:34">
      <c r="A2" s="9" t="s">
        <v>79</v>
      </c>
      <c r="B2" s="1"/>
      <c r="C2" s="1"/>
      <c r="D2" s="1"/>
      <c r="E2" s="9" t="s">
        <v>80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7" t="s">
        <v>8</v>
      </c>
      <c r="AA2" s="108" t="s">
        <v>102</v>
      </c>
      <c r="AB2" s="108" t="s">
        <v>10</v>
      </c>
      <c r="AC2" s="108"/>
      <c r="AD2" s="109"/>
      <c r="AE2" s="1"/>
      <c r="AF2" s="1"/>
      <c r="AG2" s="1"/>
      <c r="AH2" s="1"/>
    </row>
    <row r="3" spans="1:34">
      <c r="A3" s="9" t="s">
        <v>82</v>
      </c>
      <c r="B3" s="1"/>
      <c r="C3" s="1"/>
      <c r="D3" s="1"/>
      <c r="E3" s="9" t="s">
        <v>83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7" t="s">
        <v>12</v>
      </c>
      <c r="AA3" s="108" t="s">
        <v>103</v>
      </c>
      <c r="AB3" s="108" t="s">
        <v>10</v>
      </c>
      <c r="AC3" s="108" t="s">
        <v>14</v>
      </c>
      <c r="AD3" s="109" t="s">
        <v>15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7" t="s">
        <v>16</v>
      </c>
      <c r="AA4" s="108" t="s">
        <v>104</v>
      </c>
      <c r="AB4" s="108" t="s">
        <v>10</v>
      </c>
      <c r="AC4" s="108"/>
      <c r="AD4" s="109"/>
      <c r="AE4" s="1"/>
      <c r="AF4" s="1"/>
      <c r="AG4" s="1"/>
      <c r="AH4" s="1"/>
    </row>
    <row r="5" spans="1:34">
      <c r="A5" s="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7" t="s">
        <v>23</v>
      </c>
      <c r="AA5" s="108" t="s">
        <v>103</v>
      </c>
      <c r="AB5" s="108" t="s">
        <v>10</v>
      </c>
      <c r="AC5" s="108" t="s">
        <v>14</v>
      </c>
      <c r="AD5" s="109" t="s">
        <v>15</v>
      </c>
      <c r="AE5" s="1"/>
      <c r="AF5" s="1"/>
      <c r="AG5" s="1"/>
      <c r="AH5" s="1"/>
    </row>
    <row r="6" spans="1:34">
      <c r="A6" s="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25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112" t="s">
        <v>105</v>
      </c>
      <c r="B9" s="112" t="s">
        <v>106</v>
      </c>
      <c r="C9" s="112" t="s">
        <v>107</v>
      </c>
      <c r="D9" s="112" t="s">
        <v>108</v>
      </c>
      <c r="E9" s="112" t="s">
        <v>109</v>
      </c>
      <c r="F9" s="112" t="s">
        <v>110</v>
      </c>
      <c r="G9" s="112" t="s">
        <v>111</v>
      </c>
      <c r="H9" s="112" t="s">
        <v>36</v>
      </c>
      <c r="I9" s="112" t="s">
        <v>87</v>
      </c>
      <c r="J9" s="112" t="s">
        <v>88</v>
      </c>
      <c r="K9" s="113" t="s">
        <v>89</v>
      </c>
      <c r="L9" s="114"/>
      <c r="M9" s="115" t="s">
        <v>90</v>
      </c>
      <c r="N9" s="114"/>
      <c r="O9" s="112" t="s">
        <v>112</v>
      </c>
      <c r="P9" s="110" t="s">
        <v>113</v>
      </c>
      <c r="Q9" s="85" t="s">
        <v>109</v>
      </c>
      <c r="R9" s="85" t="s">
        <v>109</v>
      </c>
      <c r="S9" s="86" t="s">
        <v>109</v>
      </c>
      <c r="T9" s="90" t="s">
        <v>114</v>
      </c>
      <c r="U9" s="90" t="s">
        <v>115</v>
      </c>
      <c r="V9" s="90" t="s">
        <v>116</v>
      </c>
      <c r="W9" s="91" t="s">
        <v>92</v>
      </c>
      <c r="X9" s="91" t="s">
        <v>117</v>
      </c>
      <c r="Y9" s="91" t="s">
        <v>118</v>
      </c>
      <c r="Z9" s="120" t="s">
        <v>119</v>
      </c>
      <c r="AA9" s="120" t="s">
        <v>120</v>
      </c>
      <c r="AB9" s="1" t="s">
        <v>116</v>
      </c>
      <c r="AC9" s="1"/>
      <c r="AD9" s="1"/>
      <c r="AE9" s="1"/>
      <c r="AF9" s="1"/>
      <c r="AG9" s="1"/>
      <c r="AH9" s="1"/>
    </row>
    <row r="10" spans="1:34" ht="13.5" thickBot="1">
      <c r="A10" s="116" t="s">
        <v>121</v>
      </c>
      <c r="B10" s="116" t="s">
        <v>122</v>
      </c>
      <c r="C10" s="117"/>
      <c r="D10" s="116" t="s">
        <v>123</v>
      </c>
      <c r="E10" s="116" t="s">
        <v>124</v>
      </c>
      <c r="F10" s="116" t="s">
        <v>125</v>
      </c>
      <c r="G10" s="116" t="s">
        <v>126</v>
      </c>
      <c r="H10" s="116" t="s">
        <v>127</v>
      </c>
      <c r="I10" s="116" t="s">
        <v>91</v>
      </c>
      <c r="J10" s="116"/>
      <c r="K10" s="116" t="s">
        <v>111</v>
      </c>
      <c r="L10" s="116" t="s">
        <v>88</v>
      </c>
      <c r="M10" s="118" t="s">
        <v>111</v>
      </c>
      <c r="N10" s="116" t="s">
        <v>88</v>
      </c>
      <c r="O10" s="116" t="s">
        <v>128</v>
      </c>
      <c r="P10" s="111"/>
      <c r="Q10" s="87" t="s">
        <v>129</v>
      </c>
      <c r="R10" s="87" t="s">
        <v>130</v>
      </c>
      <c r="S10" s="88" t="s">
        <v>131</v>
      </c>
      <c r="T10" s="90" t="s">
        <v>132</v>
      </c>
      <c r="U10" s="90" t="s">
        <v>133</v>
      </c>
      <c r="V10" s="90" t="s">
        <v>134</v>
      </c>
      <c r="W10" s="91"/>
      <c r="X10" s="1"/>
      <c r="Y10" s="1"/>
      <c r="Z10" s="120" t="s">
        <v>135</v>
      </c>
      <c r="AA10" s="120" t="s">
        <v>121</v>
      </c>
      <c r="AB10" s="1" t="s">
        <v>136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1" t="s">
        <v>137</v>
      </c>
    </row>
    <row r="13" spans="1:34">
      <c r="B13" s="100" t="s">
        <v>93</v>
      </c>
    </row>
    <row r="14" spans="1:34">
      <c r="A14" s="98">
        <v>1</v>
      </c>
      <c r="B14" s="99" t="s">
        <v>138</v>
      </c>
      <c r="C14" s="100" t="s">
        <v>139</v>
      </c>
      <c r="D14" s="121" t="s">
        <v>140</v>
      </c>
      <c r="E14" s="102">
        <v>48.6</v>
      </c>
      <c r="F14" s="101" t="s">
        <v>141</v>
      </c>
      <c r="H14" s="103">
        <f t="shared" ref="H14:H22" si="0">ROUND(E14*G14, 2)</f>
        <v>0</v>
      </c>
      <c r="J14" s="103">
        <f t="shared" ref="J14:J22" si="1">ROUND(E14*G14, 2)</f>
        <v>0</v>
      </c>
      <c r="O14" s="101">
        <v>20</v>
      </c>
      <c r="P14" s="101" t="s">
        <v>142</v>
      </c>
      <c r="V14" s="105" t="s">
        <v>65</v>
      </c>
      <c r="W14" s="106">
        <v>143.41900000000001</v>
      </c>
      <c r="Z14" s="101" t="s">
        <v>143</v>
      </c>
      <c r="AB14" s="101">
        <v>1</v>
      </c>
    </row>
    <row r="15" spans="1:34">
      <c r="A15" s="98">
        <v>2</v>
      </c>
      <c r="B15" s="99" t="s">
        <v>138</v>
      </c>
      <c r="C15" s="100" t="s">
        <v>144</v>
      </c>
      <c r="D15" s="121" t="s">
        <v>145</v>
      </c>
      <c r="E15" s="102">
        <v>48.6</v>
      </c>
      <c r="F15" s="101" t="s">
        <v>141</v>
      </c>
      <c r="H15" s="103">
        <f t="shared" si="0"/>
        <v>0</v>
      </c>
      <c r="J15" s="103">
        <f t="shared" si="1"/>
        <v>0</v>
      </c>
      <c r="O15" s="101">
        <v>20</v>
      </c>
      <c r="P15" s="101" t="s">
        <v>142</v>
      </c>
      <c r="V15" s="105" t="s">
        <v>65</v>
      </c>
      <c r="W15" s="106">
        <v>6.7549999999999999</v>
      </c>
      <c r="Z15" s="101" t="s">
        <v>143</v>
      </c>
      <c r="AB15" s="101">
        <v>1</v>
      </c>
    </row>
    <row r="16" spans="1:34" ht="38.25">
      <c r="A16" s="98">
        <v>3</v>
      </c>
      <c r="B16" s="99" t="s">
        <v>146</v>
      </c>
      <c r="C16" s="100" t="s">
        <v>147</v>
      </c>
      <c r="D16" s="121" t="s">
        <v>148</v>
      </c>
      <c r="E16" s="102">
        <v>1900</v>
      </c>
      <c r="F16" s="101" t="s">
        <v>149</v>
      </c>
      <c r="H16" s="103">
        <f t="shared" si="0"/>
        <v>0</v>
      </c>
      <c r="J16" s="103">
        <f t="shared" si="1"/>
        <v>0</v>
      </c>
      <c r="O16" s="101">
        <v>20</v>
      </c>
      <c r="P16" s="101" t="s">
        <v>142</v>
      </c>
      <c r="V16" s="105" t="s">
        <v>65</v>
      </c>
      <c r="W16" s="106">
        <v>5120.5</v>
      </c>
      <c r="Z16" s="101" t="s">
        <v>143</v>
      </c>
      <c r="AB16" s="101">
        <v>7</v>
      </c>
    </row>
    <row r="17" spans="1:28">
      <c r="A17" s="98">
        <v>4</v>
      </c>
      <c r="B17" s="99" t="s">
        <v>146</v>
      </c>
      <c r="C17" s="100" t="s">
        <v>150</v>
      </c>
      <c r="D17" s="121" t="s">
        <v>151</v>
      </c>
      <c r="E17" s="102">
        <v>48.6</v>
      </c>
      <c r="F17" s="101" t="s">
        <v>141</v>
      </c>
      <c r="H17" s="103">
        <f t="shared" si="0"/>
        <v>0</v>
      </c>
      <c r="J17" s="103">
        <f t="shared" si="1"/>
        <v>0</v>
      </c>
      <c r="O17" s="101">
        <v>20</v>
      </c>
      <c r="P17" s="101" t="s">
        <v>142</v>
      </c>
      <c r="V17" s="105" t="s">
        <v>65</v>
      </c>
      <c r="W17" s="106">
        <v>15.406000000000001</v>
      </c>
      <c r="Z17" s="101" t="s">
        <v>152</v>
      </c>
      <c r="AB17" s="101">
        <v>1</v>
      </c>
    </row>
    <row r="18" spans="1:28">
      <c r="A18" s="98">
        <v>5</v>
      </c>
      <c r="B18" s="99" t="s">
        <v>138</v>
      </c>
      <c r="C18" s="100" t="s">
        <v>153</v>
      </c>
      <c r="D18" s="121" t="s">
        <v>154</v>
      </c>
      <c r="E18" s="102">
        <v>48.6</v>
      </c>
      <c r="F18" s="101" t="s">
        <v>141</v>
      </c>
      <c r="H18" s="103">
        <f t="shared" si="0"/>
        <v>0</v>
      </c>
      <c r="J18" s="103">
        <f t="shared" si="1"/>
        <v>0</v>
      </c>
      <c r="O18" s="101">
        <v>20</v>
      </c>
      <c r="P18" s="101" t="s">
        <v>142</v>
      </c>
      <c r="V18" s="105" t="s">
        <v>65</v>
      </c>
      <c r="W18" s="106">
        <v>3.9369999999999998</v>
      </c>
      <c r="Z18" s="101" t="s">
        <v>152</v>
      </c>
      <c r="AB18" s="101">
        <v>1</v>
      </c>
    </row>
    <row r="19" spans="1:28" ht="25.5">
      <c r="A19" s="98">
        <v>6</v>
      </c>
      <c r="B19" s="99" t="s">
        <v>138</v>
      </c>
      <c r="C19" s="100" t="s">
        <v>155</v>
      </c>
      <c r="D19" s="121" t="s">
        <v>156</v>
      </c>
      <c r="E19" s="102">
        <v>20</v>
      </c>
      <c r="F19" s="101" t="s">
        <v>141</v>
      </c>
      <c r="H19" s="103">
        <f t="shared" si="0"/>
        <v>0</v>
      </c>
      <c r="J19" s="103">
        <f t="shared" si="1"/>
        <v>0</v>
      </c>
      <c r="O19" s="101">
        <v>20</v>
      </c>
      <c r="P19" s="101" t="s">
        <v>142</v>
      </c>
      <c r="V19" s="105" t="s">
        <v>65</v>
      </c>
      <c r="W19" s="106">
        <v>0.22</v>
      </c>
      <c r="Z19" s="101" t="s">
        <v>152</v>
      </c>
      <c r="AB19" s="101">
        <v>1</v>
      </c>
    </row>
    <row r="20" spans="1:28">
      <c r="A20" s="98">
        <v>7</v>
      </c>
      <c r="B20" s="99" t="s">
        <v>138</v>
      </c>
      <c r="C20" s="100" t="s">
        <v>157</v>
      </c>
      <c r="D20" s="121" t="s">
        <v>158</v>
      </c>
      <c r="E20" s="102">
        <v>48.6</v>
      </c>
      <c r="F20" s="101" t="s">
        <v>141</v>
      </c>
      <c r="H20" s="103">
        <f t="shared" si="0"/>
        <v>0</v>
      </c>
      <c r="J20" s="103">
        <f t="shared" si="1"/>
        <v>0</v>
      </c>
      <c r="O20" s="101">
        <v>20</v>
      </c>
      <c r="P20" s="101" t="s">
        <v>142</v>
      </c>
      <c r="V20" s="105" t="s">
        <v>65</v>
      </c>
      <c r="W20" s="106">
        <v>29.16</v>
      </c>
      <c r="Z20" s="101" t="s">
        <v>152</v>
      </c>
      <c r="AB20" s="101">
        <v>1</v>
      </c>
    </row>
    <row r="21" spans="1:28">
      <c r="A21" s="98">
        <v>8</v>
      </c>
      <c r="B21" s="99" t="s">
        <v>138</v>
      </c>
      <c r="C21" s="100" t="s">
        <v>159</v>
      </c>
      <c r="D21" s="121" t="s">
        <v>160</v>
      </c>
      <c r="E21" s="102">
        <v>23.6</v>
      </c>
      <c r="F21" s="101" t="s">
        <v>141</v>
      </c>
      <c r="H21" s="103">
        <f t="shared" si="0"/>
        <v>0</v>
      </c>
      <c r="J21" s="103">
        <f t="shared" si="1"/>
        <v>0</v>
      </c>
      <c r="O21" s="101">
        <v>20</v>
      </c>
      <c r="P21" s="101" t="s">
        <v>142</v>
      </c>
      <c r="V21" s="105" t="s">
        <v>65</v>
      </c>
      <c r="W21" s="106">
        <v>0.21199999999999999</v>
      </c>
      <c r="Z21" s="101" t="s">
        <v>143</v>
      </c>
      <c r="AB21" s="101">
        <v>1</v>
      </c>
    </row>
    <row r="22" spans="1:28">
      <c r="A22" s="98">
        <v>9</v>
      </c>
      <c r="B22" s="99" t="s">
        <v>138</v>
      </c>
      <c r="C22" s="100" t="s">
        <v>161</v>
      </c>
      <c r="D22" s="121" t="s">
        <v>162</v>
      </c>
      <c r="E22" s="102">
        <v>25</v>
      </c>
      <c r="F22" s="101" t="s">
        <v>141</v>
      </c>
      <c r="H22" s="103">
        <f t="shared" si="0"/>
        <v>0</v>
      </c>
      <c r="J22" s="103">
        <f t="shared" si="1"/>
        <v>0</v>
      </c>
      <c r="O22" s="101">
        <v>20</v>
      </c>
      <c r="P22" s="101" t="s">
        <v>142</v>
      </c>
      <c r="V22" s="105" t="s">
        <v>65</v>
      </c>
      <c r="W22" s="106">
        <v>6.9</v>
      </c>
      <c r="Z22" s="101" t="s">
        <v>152</v>
      </c>
      <c r="AB22" s="101">
        <v>1</v>
      </c>
    </row>
    <row r="23" spans="1:28">
      <c r="D23" s="132" t="s">
        <v>163</v>
      </c>
      <c r="E23" s="133">
        <f>J23</f>
        <v>0</v>
      </c>
      <c r="H23" s="133">
        <f>SUM(H12:H22)</f>
        <v>0</v>
      </c>
      <c r="I23" s="133">
        <f>SUM(I12:I22)</f>
        <v>0</v>
      </c>
      <c r="J23" s="133">
        <f>SUM(J12:J22)</f>
        <v>0</v>
      </c>
      <c r="L23" s="134">
        <f>SUM(L12:L22)</f>
        <v>0</v>
      </c>
      <c r="N23" s="135">
        <f>SUM(N12:N22)</f>
        <v>0</v>
      </c>
      <c r="W23" s="106">
        <f>SUM(W12:W22)</f>
        <v>5326.509</v>
      </c>
    </row>
    <row r="25" spans="1:28">
      <c r="B25" s="100" t="s">
        <v>94</v>
      </c>
    </row>
    <row r="26" spans="1:28">
      <c r="A26" s="98">
        <v>10</v>
      </c>
      <c r="B26" s="99" t="s">
        <v>164</v>
      </c>
      <c r="C26" s="100" t="s">
        <v>165</v>
      </c>
      <c r="D26" s="121" t="s">
        <v>166</v>
      </c>
      <c r="E26" s="102">
        <v>3.6</v>
      </c>
      <c r="F26" s="101" t="s">
        <v>141</v>
      </c>
      <c r="H26" s="103">
        <f>ROUND(E26*G26, 2)</f>
        <v>0</v>
      </c>
      <c r="J26" s="103">
        <f>ROUND(E26*G26, 2)</f>
        <v>0</v>
      </c>
      <c r="K26" s="104">
        <v>2.4193099999999998</v>
      </c>
      <c r="L26" s="104">
        <f>E26*K26</f>
        <v>8.7095159999999989</v>
      </c>
      <c r="O26" s="101">
        <v>20</v>
      </c>
      <c r="P26" s="101" t="s">
        <v>142</v>
      </c>
      <c r="V26" s="105" t="s">
        <v>65</v>
      </c>
      <c r="W26" s="106">
        <v>1.6419999999999999</v>
      </c>
      <c r="Z26" s="101" t="s">
        <v>167</v>
      </c>
      <c r="AB26" s="101">
        <v>1</v>
      </c>
    </row>
    <row r="27" spans="1:28">
      <c r="D27" s="132" t="s">
        <v>168</v>
      </c>
      <c r="E27" s="133">
        <f>J27</f>
        <v>0</v>
      </c>
      <c r="H27" s="133">
        <f>SUM(H25:H26)</f>
        <v>0</v>
      </c>
      <c r="I27" s="133">
        <f>SUM(I25:I26)</f>
        <v>0</v>
      </c>
      <c r="J27" s="133">
        <f>SUM(J25:J26)</f>
        <v>0</v>
      </c>
      <c r="L27" s="134">
        <f>SUM(L25:L26)</f>
        <v>8.7095159999999989</v>
      </c>
      <c r="N27" s="135">
        <f>SUM(N25:N26)</f>
        <v>0</v>
      </c>
      <c r="W27" s="106">
        <f>SUM(W25:W26)</f>
        <v>1.6419999999999999</v>
      </c>
    </row>
    <row r="29" spans="1:28">
      <c r="B29" s="100" t="s">
        <v>95</v>
      </c>
    </row>
    <row r="30" spans="1:28">
      <c r="A30" s="98">
        <v>11</v>
      </c>
      <c r="B30" s="99" t="s">
        <v>138</v>
      </c>
      <c r="C30" s="100" t="s">
        <v>169</v>
      </c>
      <c r="D30" s="121" t="s">
        <v>170</v>
      </c>
      <c r="E30" s="102">
        <v>23.6</v>
      </c>
      <c r="F30" s="101" t="s">
        <v>141</v>
      </c>
      <c r="H30" s="103">
        <f>ROUND(E30*G30, 2)</f>
        <v>0</v>
      </c>
      <c r="J30" s="103">
        <f>ROUND(E30*G30, 2)</f>
        <v>0</v>
      </c>
      <c r="K30" s="104">
        <v>1.7424999999999999</v>
      </c>
      <c r="L30" s="104">
        <f>E30*K30</f>
        <v>41.122999999999998</v>
      </c>
      <c r="O30" s="101">
        <v>20</v>
      </c>
      <c r="P30" s="101" t="s">
        <v>142</v>
      </c>
      <c r="V30" s="105" t="s">
        <v>65</v>
      </c>
      <c r="Z30" s="101" t="s">
        <v>171</v>
      </c>
      <c r="AB30" s="101">
        <v>1</v>
      </c>
    </row>
    <row r="31" spans="1:28">
      <c r="D31" s="132" t="s">
        <v>172</v>
      </c>
      <c r="E31" s="133">
        <f>J31</f>
        <v>0</v>
      </c>
      <c r="H31" s="133">
        <f>SUM(H29:H30)</f>
        <v>0</v>
      </c>
      <c r="I31" s="133">
        <f>SUM(I29:I30)</f>
        <v>0</v>
      </c>
      <c r="J31" s="133">
        <f>SUM(J29:J30)</f>
        <v>0</v>
      </c>
      <c r="L31" s="134">
        <f>SUM(L29:L30)</f>
        <v>41.122999999999998</v>
      </c>
      <c r="N31" s="135">
        <f>SUM(N29:N30)</f>
        <v>0</v>
      </c>
      <c r="W31" s="106">
        <f>SUM(W29:W30)</f>
        <v>0</v>
      </c>
    </row>
    <row r="33" spans="1:28">
      <c r="D33" s="132" t="s">
        <v>96</v>
      </c>
      <c r="E33" s="135">
        <f>J33</f>
        <v>0</v>
      </c>
      <c r="H33" s="133">
        <f>+H23+H27+H31</f>
        <v>0</v>
      </c>
      <c r="I33" s="133">
        <f>+I23+I27+I31</f>
        <v>0</v>
      </c>
      <c r="J33" s="133">
        <f>+J23+J27+J31</f>
        <v>0</v>
      </c>
      <c r="L33" s="134">
        <f>+L23+L27+L31</f>
        <v>49.832515999999998</v>
      </c>
      <c r="N33" s="135">
        <f>+N23+N27+N31</f>
        <v>0</v>
      </c>
      <c r="W33" s="106">
        <f>+W23+W27+W31</f>
        <v>5328.1509999999998</v>
      </c>
    </row>
    <row r="35" spans="1:28">
      <c r="B35" s="131" t="s">
        <v>173</v>
      </c>
    </row>
    <row r="36" spans="1:28">
      <c r="B36" s="100" t="s">
        <v>97</v>
      </c>
    </row>
    <row r="37" spans="1:28" ht="25.5">
      <c r="A37" s="98">
        <v>12</v>
      </c>
      <c r="B37" s="99" t="s">
        <v>174</v>
      </c>
      <c r="C37" s="100" t="s">
        <v>175</v>
      </c>
      <c r="D37" s="121" t="s">
        <v>176</v>
      </c>
      <c r="E37" s="102">
        <v>483</v>
      </c>
      <c r="F37" s="101" t="s">
        <v>177</v>
      </c>
      <c r="H37" s="103">
        <f>ROUND(E37*G37, 2)</f>
        <v>0</v>
      </c>
      <c r="J37" s="103">
        <f>ROUND(E37*G37, 2)</f>
        <v>0</v>
      </c>
      <c r="K37" s="104">
        <v>5.0000000000000002E-5</v>
      </c>
      <c r="L37" s="104">
        <f>E37*K37</f>
        <v>2.4150000000000001E-2</v>
      </c>
      <c r="O37" s="101">
        <v>20</v>
      </c>
      <c r="P37" s="101" t="s">
        <v>142</v>
      </c>
      <c r="V37" s="105" t="s">
        <v>178</v>
      </c>
      <c r="W37" s="106">
        <v>21.734999999999999</v>
      </c>
      <c r="Z37" s="101" t="s">
        <v>179</v>
      </c>
      <c r="AB37" s="101">
        <v>1</v>
      </c>
    </row>
    <row r="38" spans="1:28" ht="25.5">
      <c r="A38" s="98">
        <v>13</v>
      </c>
      <c r="B38" s="99" t="s">
        <v>174</v>
      </c>
      <c r="C38" s="100" t="s">
        <v>180</v>
      </c>
      <c r="D38" s="121" t="s">
        <v>181</v>
      </c>
      <c r="F38" s="101" t="s">
        <v>128</v>
      </c>
      <c r="H38" s="103">
        <f>ROUND(E38*G38, 2)</f>
        <v>0</v>
      </c>
      <c r="J38" s="103">
        <f>ROUND(E38*G38, 2)</f>
        <v>0</v>
      </c>
      <c r="O38" s="101">
        <v>20</v>
      </c>
      <c r="P38" s="101" t="s">
        <v>142</v>
      </c>
      <c r="V38" s="105" t="s">
        <v>178</v>
      </c>
      <c r="Z38" s="101" t="s">
        <v>179</v>
      </c>
      <c r="AB38" s="101">
        <v>1</v>
      </c>
    </row>
    <row r="39" spans="1:28" ht="25.5">
      <c r="A39" s="98">
        <v>14</v>
      </c>
      <c r="B39" s="99" t="s">
        <v>174</v>
      </c>
      <c r="C39" s="100" t="s">
        <v>182</v>
      </c>
      <c r="D39" s="121" t="s">
        <v>183</v>
      </c>
      <c r="F39" s="101" t="s">
        <v>128</v>
      </c>
      <c r="H39" s="103">
        <f>ROUND(E39*G39, 2)</f>
        <v>0</v>
      </c>
      <c r="J39" s="103">
        <f>ROUND(E39*G39, 2)</f>
        <v>0</v>
      </c>
      <c r="O39" s="101">
        <v>20</v>
      </c>
      <c r="P39" s="101" t="s">
        <v>142</v>
      </c>
      <c r="V39" s="105" t="s">
        <v>178</v>
      </c>
      <c r="Z39" s="101" t="s">
        <v>179</v>
      </c>
      <c r="AB39" s="101">
        <v>1</v>
      </c>
    </row>
    <row r="40" spans="1:28">
      <c r="D40" s="132" t="s">
        <v>184</v>
      </c>
      <c r="E40" s="133">
        <f>J40</f>
        <v>0</v>
      </c>
      <c r="H40" s="133">
        <f>SUM(H35:H39)</f>
        <v>0</v>
      </c>
      <c r="I40" s="133">
        <f>SUM(I35:I39)</f>
        <v>0</v>
      </c>
      <c r="J40" s="133">
        <f>SUM(J35:J39)</f>
        <v>0</v>
      </c>
      <c r="L40" s="134">
        <f>SUM(L35:L39)</f>
        <v>2.4150000000000001E-2</v>
      </c>
      <c r="N40" s="135">
        <f>SUM(N35:N39)</f>
        <v>0</v>
      </c>
      <c r="W40" s="106">
        <f>SUM(W35:W39)</f>
        <v>21.734999999999999</v>
      </c>
    </row>
    <row r="42" spans="1:28">
      <c r="D42" s="132" t="s">
        <v>98</v>
      </c>
      <c r="E42" s="135">
        <f>J42</f>
        <v>0</v>
      </c>
      <c r="H42" s="133">
        <f>+H40</f>
        <v>0</v>
      </c>
      <c r="I42" s="133">
        <f>+I40</f>
        <v>0</v>
      </c>
      <c r="J42" s="133">
        <f>+J40</f>
        <v>0</v>
      </c>
      <c r="L42" s="134">
        <f>+L40</f>
        <v>2.4150000000000001E-2</v>
      </c>
      <c r="N42" s="135">
        <f>+N40</f>
        <v>0</v>
      </c>
      <c r="W42" s="106">
        <f>+W40</f>
        <v>21.734999999999999</v>
      </c>
    </row>
    <row r="44" spans="1:28">
      <c r="B44" s="131" t="s">
        <v>99</v>
      </c>
    </row>
    <row r="45" spans="1:28">
      <c r="B45" s="100" t="s">
        <v>99</v>
      </c>
    </row>
    <row r="46" spans="1:28" ht="38.25">
      <c r="A46" s="98">
        <v>15</v>
      </c>
      <c r="B46" s="99" t="s">
        <v>185</v>
      </c>
      <c r="C46" s="100" t="s">
        <v>186</v>
      </c>
      <c r="D46" s="121" t="s">
        <v>187</v>
      </c>
      <c r="E46" s="102">
        <v>252</v>
      </c>
      <c r="F46" s="101" t="s">
        <v>188</v>
      </c>
      <c r="H46" s="103">
        <f>ROUND(E46*G46, 2)</f>
        <v>0</v>
      </c>
      <c r="J46" s="103">
        <f t="shared" ref="J46:J74" si="2">ROUND(E46*G46, 2)</f>
        <v>0</v>
      </c>
      <c r="O46" s="101">
        <v>20</v>
      </c>
      <c r="P46" s="101" t="s">
        <v>142</v>
      </c>
      <c r="V46" s="105" t="s">
        <v>189</v>
      </c>
      <c r="W46" s="106">
        <v>252</v>
      </c>
      <c r="Z46" s="101" t="s">
        <v>190</v>
      </c>
      <c r="AB46" s="101">
        <v>1</v>
      </c>
    </row>
    <row r="47" spans="1:28">
      <c r="A47" s="98">
        <v>16</v>
      </c>
      <c r="B47" s="99" t="s">
        <v>191</v>
      </c>
      <c r="C47" s="100" t="s">
        <v>192</v>
      </c>
      <c r="D47" s="121" t="s">
        <v>193</v>
      </c>
      <c r="E47" s="102">
        <v>1</v>
      </c>
      <c r="F47" s="101" t="s">
        <v>194</v>
      </c>
      <c r="I47" s="103">
        <f t="shared" ref="I47:I72" si="3">ROUND(E47*G47, 2)</f>
        <v>0</v>
      </c>
      <c r="J47" s="103">
        <f t="shared" si="2"/>
        <v>0</v>
      </c>
      <c r="K47" s="104">
        <v>9.0000000000000006E-5</v>
      </c>
      <c r="L47" s="104">
        <f t="shared" ref="L47:L72" si="4">E47*K47</f>
        <v>9.0000000000000006E-5</v>
      </c>
      <c r="O47" s="101">
        <v>20</v>
      </c>
      <c r="P47" s="101" t="s">
        <v>142</v>
      </c>
      <c r="V47" s="105" t="s">
        <v>53</v>
      </c>
      <c r="Z47" s="101" t="s">
        <v>195</v>
      </c>
      <c r="AA47" s="101" t="s">
        <v>142</v>
      </c>
      <c r="AB47" s="101">
        <v>8</v>
      </c>
    </row>
    <row r="48" spans="1:28">
      <c r="A48" s="98">
        <v>17</v>
      </c>
      <c r="B48" s="99" t="s">
        <v>191</v>
      </c>
      <c r="C48" s="100" t="s">
        <v>196</v>
      </c>
      <c r="D48" s="121" t="s">
        <v>197</v>
      </c>
      <c r="E48" s="102">
        <v>1</v>
      </c>
      <c r="F48" s="101" t="s">
        <v>194</v>
      </c>
      <c r="I48" s="103">
        <f t="shared" si="3"/>
        <v>0</v>
      </c>
      <c r="J48" s="103">
        <f t="shared" si="2"/>
        <v>0</v>
      </c>
      <c r="K48" s="104">
        <v>9.0000000000000006E-5</v>
      </c>
      <c r="L48" s="104">
        <f t="shared" si="4"/>
        <v>9.0000000000000006E-5</v>
      </c>
      <c r="O48" s="101">
        <v>20</v>
      </c>
      <c r="P48" s="101" t="s">
        <v>142</v>
      </c>
      <c r="V48" s="105" t="s">
        <v>53</v>
      </c>
      <c r="Z48" s="101" t="s">
        <v>195</v>
      </c>
      <c r="AA48" s="101" t="s">
        <v>142</v>
      </c>
      <c r="AB48" s="101">
        <v>8</v>
      </c>
    </row>
    <row r="49" spans="1:28">
      <c r="A49" s="98">
        <v>18</v>
      </c>
      <c r="B49" s="99" t="s">
        <v>191</v>
      </c>
      <c r="C49" s="100" t="s">
        <v>198</v>
      </c>
      <c r="D49" s="121" t="s">
        <v>199</v>
      </c>
      <c r="E49" s="102">
        <v>36</v>
      </c>
      <c r="F49" s="101" t="s">
        <v>194</v>
      </c>
      <c r="I49" s="103">
        <f t="shared" si="3"/>
        <v>0</v>
      </c>
      <c r="J49" s="103">
        <f t="shared" si="2"/>
        <v>0</v>
      </c>
      <c r="K49" s="104">
        <v>9.0000000000000006E-5</v>
      </c>
      <c r="L49" s="104">
        <f t="shared" si="4"/>
        <v>3.2400000000000003E-3</v>
      </c>
      <c r="O49" s="101">
        <v>20</v>
      </c>
      <c r="P49" s="101" t="s">
        <v>142</v>
      </c>
      <c r="V49" s="105" t="s">
        <v>53</v>
      </c>
      <c r="Z49" s="101" t="s">
        <v>195</v>
      </c>
      <c r="AA49" s="101" t="s">
        <v>142</v>
      </c>
      <c r="AB49" s="101">
        <v>8</v>
      </c>
    </row>
    <row r="50" spans="1:28">
      <c r="A50" s="98">
        <v>19</v>
      </c>
      <c r="B50" s="99" t="s">
        <v>191</v>
      </c>
      <c r="C50" s="100" t="s">
        <v>200</v>
      </c>
      <c r="D50" s="121" t="s">
        <v>201</v>
      </c>
      <c r="E50" s="102">
        <v>36</v>
      </c>
      <c r="F50" s="101" t="s">
        <v>194</v>
      </c>
      <c r="I50" s="103">
        <f t="shared" si="3"/>
        <v>0</v>
      </c>
      <c r="J50" s="103">
        <f t="shared" si="2"/>
        <v>0</v>
      </c>
      <c r="K50" s="104">
        <v>9.0000000000000006E-5</v>
      </c>
      <c r="L50" s="104">
        <f t="shared" si="4"/>
        <v>3.2400000000000003E-3</v>
      </c>
      <c r="O50" s="101">
        <v>20</v>
      </c>
      <c r="P50" s="101" t="s">
        <v>142</v>
      </c>
      <c r="V50" s="105" t="s">
        <v>53</v>
      </c>
      <c r="Z50" s="101" t="s">
        <v>195</v>
      </c>
      <c r="AA50" s="101" t="s">
        <v>142</v>
      </c>
      <c r="AB50" s="101">
        <v>8</v>
      </c>
    </row>
    <row r="51" spans="1:28">
      <c r="A51" s="98">
        <v>20</v>
      </c>
      <c r="B51" s="99" t="s">
        <v>191</v>
      </c>
      <c r="C51" s="100" t="s">
        <v>202</v>
      </c>
      <c r="D51" s="121" t="s">
        <v>203</v>
      </c>
      <c r="E51" s="102">
        <v>200</v>
      </c>
      <c r="F51" s="101" t="s">
        <v>149</v>
      </c>
      <c r="I51" s="103">
        <f t="shared" si="3"/>
        <v>0</v>
      </c>
      <c r="J51" s="103">
        <f t="shared" si="2"/>
        <v>0</v>
      </c>
      <c r="K51" s="104">
        <v>9.0000000000000006E-5</v>
      </c>
      <c r="L51" s="104">
        <f t="shared" si="4"/>
        <v>1.8000000000000002E-2</v>
      </c>
      <c r="O51" s="101">
        <v>20</v>
      </c>
      <c r="P51" s="101" t="s">
        <v>142</v>
      </c>
      <c r="V51" s="105" t="s">
        <v>53</v>
      </c>
      <c r="Z51" s="101" t="s">
        <v>195</v>
      </c>
      <c r="AA51" s="101" t="s">
        <v>142</v>
      </c>
      <c r="AB51" s="101">
        <v>8</v>
      </c>
    </row>
    <row r="52" spans="1:28">
      <c r="A52" s="98">
        <v>21</v>
      </c>
      <c r="B52" s="99" t="s">
        <v>191</v>
      </c>
      <c r="C52" s="100" t="s">
        <v>204</v>
      </c>
      <c r="D52" s="121" t="s">
        <v>205</v>
      </c>
      <c r="E52" s="102">
        <v>1700</v>
      </c>
      <c r="F52" s="101" t="s">
        <v>149</v>
      </c>
      <c r="I52" s="103">
        <f t="shared" si="3"/>
        <v>0</v>
      </c>
      <c r="J52" s="103">
        <f t="shared" si="2"/>
        <v>0</v>
      </c>
      <c r="K52" s="104">
        <v>9.0000000000000006E-5</v>
      </c>
      <c r="L52" s="104">
        <f t="shared" si="4"/>
        <v>0.153</v>
      </c>
      <c r="O52" s="101">
        <v>20</v>
      </c>
      <c r="P52" s="101" t="s">
        <v>142</v>
      </c>
      <c r="V52" s="105" t="s">
        <v>53</v>
      </c>
      <c r="Z52" s="101" t="s">
        <v>195</v>
      </c>
      <c r="AA52" s="101" t="s">
        <v>142</v>
      </c>
      <c r="AB52" s="101">
        <v>8</v>
      </c>
    </row>
    <row r="53" spans="1:28">
      <c r="A53" s="98">
        <v>22</v>
      </c>
      <c r="B53" s="99" t="s">
        <v>191</v>
      </c>
      <c r="C53" s="100" t="s">
        <v>206</v>
      </c>
      <c r="D53" s="121" t="s">
        <v>207</v>
      </c>
      <c r="E53" s="102">
        <v>36</v>
      </c>
      <c r="F53" s="101" t="s">
        <v>194</v>
      </c>
      <c r="I53" s="103">
        <f t="shared" si="3"/>
        <v>0</v>
      </c>
      <c r="J53" s="103">
        <f t="shared" si="2"/>
        <v>0</v>
      </c>
      <c r="K53" s="104">
        <v>9.0000000000000006E-5</v>
      </c>
      <c r="L53" s="104">
        <f t="shared" si="4"/>
        <v>3.2400000000000003E-3</v>
      </c>
      <c r="O53" s="101">
        <v>20</v>
      </c>
      <c r="P53" s="101" t="s">
        <v>142</v>
      </c>
      <c r="V53" s="105" t="s">
        <v>53</v>
      </c>
      <c r="Z53" s="101" t="s">
        <v>195</v>
      </c>
      <c r="AA53" s="101" t="s">
        <v>142</v>
      </c>
      <c r="AB53" s="101">
        <v>8</v>
      </c>
    </row>
    <row r="54" spans="1:28">
      <c r="A54" s="98">
        <v>23</v>
      </c>
      <c r="B54" s="99" t="s">
        <v>191</v>
      </c>
      <c r="C54" s="100" t="s">
        <v>208</v>
      </c>
      <c r="D54" s="121" t="s">
        <v>209</v>
      </c>
      <c r="E54" s="102">
        <v>36</v>
      </c>
      <c r="F54" s="101" t="s">
        <v>194</v>
      </c>
      <c r="I54" s="103">
        <f t="shared" si="3"/>
        <v>0</v>
      </c>
      <c r="J54" s="103">
        <f t="shared" si="2"/>
        <v>0</v>
      </c>
      <c r="K54" s="104">
        <v>9.0000000000000006E-5</v>
      </c>
      <c r="L54" s="104">
        <f t="shared" si="4"/>
        <v>3.2400000000000003E-3</v>
      </c>
      <c r="O54" s="101">
        <v>20</v>
      </c>
      <c r="P54" s="101" t="s">
        <v>142</v>
      </c>
      <c r="V54" s="105" t="s">
        <v>53</v>
      </c>
      <c r="Z54" s="101" t="s">
        <v>195</v>
      </c>
      <c r="AA54" s="101" t="s">
        <v>142</v>
      </c>
      <c r="AB54" s="101">
        <v>8</v>
      </c>
    </row>
    <row r="55" spans="1:28">
      <c r="A55" s="98">
        <v>24</v>
      </c>
      <c r="B55" s="99" t="s">
        <v>191</v>
      </c>
      <c r="C55" s="100" t="s">
        <v>210</v>
      </c>
      <c r="D55" s="121" t="s">
        <v>211</v>
      </c>
      <c r="E55" s="102">
        <v>1</v>
      </c>
      <c r="F55" s="101" t="s">
        <v>194</v>
      </c>
      <c r="I55" s="103">
        <f t="shared" si="3"/>
        <v>0</v>
      </c>
      <c r="J55" s="103">
        <f t="shared" si="2"/>
        <v>0</v>
      </c>
      <c r="K55" s="104">
        <v>9.0000000000000006E-5</v>
      </c>
      <c r="L55" s="104">
        <f t="shared" si="4"/>
        <v>9.0000000000000006E-5</v>
      </c>
      <c r="O55" s="101">
        <v>20</v>
      </c>
      <c r="P55" s="101" t="s">
        <v>142</v>
      </c>
      <c r="V55" s="105" t="s">
        <v>53</v>
      </c>
      <c r="Z55" s="101" t="s">
        <v>195</v>
      </c>
      <c r="AA55" s="101" t="s">
        <v>142</v>
      </c>
      <c r="AB55" s="101">
        <v>8</v>
      </c>
    </row>
    <row r="56" spans="1:28">
      <c r="A56" s="98">
        <v>25</v>
      </c>
      <c r="B56" s="99" t="s">
        <v>191</v>
      </c>
      <c r="C56" s="100" t="s">
        <v>212</v>
      </c>
      <c r="D56" s="121" t="s">
        <v>213</v>
      </c>
      <c r="E56" s="102">
        <v>2</v>
      </c>
      <c r="F56" s="101" t="s">
        <v>194</v>
      </c>
      <c r="I56" s="103">
        <f t="shared" si="3"/>
        <v>0</v>
      </c>
      <c r="J56" s="103">
        <f t="shared" si="2"/>
        <v>0</v>
      </c>
      <c r="K56" s="104">
        <v>9.0000000000000006E-5</v>
      </c>
      <c r="L56" s="104">
        <f t="shared" si="4"/>
        <v>1.8000000000000001E-4</v>
      </c>
      <c r="O56" s="101">
        <v>20</v>
      </c>
      <c r="P56" s="101" t="s">
        <v>142</v>
      </c>
      <c r="V56" s="105" t="s">
        <v>53</v>
      </c>
      <c r="Z56" s="101" t="s">
        <v>195</v>
      </c>
      <c r="AA56" s="101" t="s">
        <v>142</v>
      </c>
      <c r="AB56" s="101">
        <v>8</v>
      </c>
    </row>
    <row r="57" spans="1:28">
      <c r="A57" s="98">
        <v>26</v>
      </c>
      <c r="B57" s="99" t="s">
        <v>191</v>
      </c>
      <c r="C57" s="100" t="s">
        <v>214</v>
      </c>
      <c r="D57" s="121" t="s">
        <v>215</v>
      </c>
      <c r="E57" s="102">
        <v>2</v>
      </c>
      <c r="F57" s="101" t="s">
        <v>194</v>
      </c>
      <c r="I57" s="103">
        <f t="shared" si="3"/>
        <v>0</v>
      </c>
      <c r="J57" s="103">
        <f t="shared" si="2"/>
        <v>0</v>
      </c>
      <c r="K57" s="104">
        <v>9.0000000000000006E-5</v>
      </c>
      <c r="L57" s="104">
        <f t="shared" si="4"/>
        <v>1.8000000000000001E-4</v>
      </c>
      <c r="O57" s="101">
        <v>20</v>
      </c>
      <c r="P57" s="101" t="s">
        <v>142</v>
      </c>
      <c r="V57" s="105" t="s">
        <v>53</v>
      </c>
      <c r="Z57" s="101" t="s">
        <v>195</v>
      </c>
      <c r="AA57" s="101" t="s">
        <v>142</v>
      </c>
      <c r="AB57" s="101">
        <v>8</v>
      </c>
    </row>
    <row r="58" spans="1:28">
      <c r="A58" s="98">
        <v>27</v>
      </c>
      <c r="B58" s="99" t="s">
        <v>191</v>
      </c>
      <c r="C58" s="100" t="s">
        <v>216</v>
      </c>
      <c r="D58" s="121" t="s">
        <v>217</v>
      </c>
      <c r="E58" s="102">
        <v>36</v>
      </c>
      <c r="F58" s="101" t="s">
        <v>194</v>
      </c>
      <c r="I58" s="103">
        <f t="shared" si="3"/>
        <v>0</v>
      </c>
      <c r="J58" s="103">
        <f t="shared" si="2"/>
        <v>0</v>
      </c>
      <c r="K58" s="104">
        <v>9.0000000000000006E-5</v>
      </c>
      <c r="L58" s="104">
        <f t="shared" si="4"/>
        <v>3.2400000000000003E-3</v>
      </c>
      <c r="O58" s="101">
        <v>20</v>
      </c>
      <c r="P58" s="101" t="s">
        <v>142</v>
      </c>
      <c r="V58" s="105" t="s">
        <v>53</v>
      </c>
      <c r="Z58" s="101" t="s">
        <v>195</v>
      </c>
      <c r="AA58" s="101" t="s">
        <v>142</v>
      </c>
      <c r="AB58" s="101">
        <v>8</v>
      </c>
    </row>
    <row r="59" spans="1:28">
      <c r="A59" s="98">
        <v>28</v>
      </c>
      <c r="B59" s="99" t="s">
        <v>191</v>
      </c>
      <c r="C59" s="100" t="s">
        <v>218</v>
      </c>
      <c r="D59" s="121" t="s">
        <v>219</v>
      </c>
      <c r="E59" s="102">
        <v>3</v>
      </c>
      <c r="F59" s="101" t="s">
        <v>194</v>
      </c>
      <c r="I59" s="103">
        <f t="shared" si="3"/>
        <v>0</v>
      </c>
      <c r="J59" s="103">
        <f t="shared" si="2"/>
        <v>0</v>
      </c>
      <c r="K59" s="104">
        <v>9.0000000000000006E-5</v>
      </c>
      <c r="L59" s="104">
        <f t="shared" si="4"/>
        <v>2.7E-4</v>
      </c>
      <c r="O59" s="101">
        <v>20</v>
      </c>
      <c r="P59" s="101" t="s">
        <v>142</v>
      </c>
      <c r="V59" s="105" t="s">
        <v>53</v>
      </c>
      <c r="Z59" s="101" t="s">
        <v>195</v>
      </c>
      <c r="AA59" s="101" t="s">
        <v>142</v>
      </c>
      <c r="AB59" s="101">
        <v>8</v>
      </c>
    </row>
    <row r="60" spans="1:28">
      <c r="A60" s="98">
        <v>29</v>
      </c>
      <c r="B60" s="99" t="s">
        <v>191</v>
      </c>
      <c r="C60" s="100" t="s">
        <v>220</v>
      </c>
      <c r="D60" s="121" t="s">
        <v>221</v>
      </c>
      <c r="E60" s="102">
        <v>1</v>
      </c>
      <c r="F60" s="101" t="s">
        <v>194</v>
      </c>
      <c r="I60" s="103">
        <f t="shared" si="3"/>
        <v>0</v>
      </c>
      <c r="J60" s="103">
        <f t="shared" si="2"/>
        <v>0</v>
      </c>
      <c r="K60" s="104">
        <v>9.0000000000000006E-5</v>
      </c>
      <c r="L60" s="104">
        <f t="shared" si="4"/>
        <v>9.0000000000000006E-5</v>
      </c>
      <c r="O60" s="101">
        <v>20</v>
      </c>
      <c r="P60" s="101" t="s">
        <v>142</v>
      </c>
      <c r="V60" s="105" t="s">
        <v>53</v>
      </c>
      <c r="Z60" s="101" t="s">
        <v>195</v>
      </c>
      <c r="AA60" s="101" t="s">
        <v>142</v>
      </c>
      <c r="AB60" s="101">
        <v>8</v>
      </c>
    </row>
    <row r="61" spans="1:28">
      <c r="A61" s="98">
        <v>30</v>
      </c>
      <c r="B61" s="99" t="s">
        <v>191</v>
      </c>
      <c r="C61" s="100" t="s">
        <v>222</v>
      </c>
      <c r="D61" s="121" t="s">
        <v>223</v>
      </c>
      <c r="E61" s="102">
        <v>1</v>
      </c>
      <c r="F61" s="101" t="s">
        <v>194</v>
      </c>
      <c r="I61" s="103">
        <f t="shared" si="3"/>
        <v>0</v>
      </c>
      <c r="J61" s="103">
        <f t="shared" si="2"/>
        <v>0</v>
      </c>
      <c r="K61" s="104">
        <v>9.0000000000000006E-5</v>
      </c>
      <c r="L61" s="104">
        <f t="shared" si="4"/>
        <v>9.0000000000000006E-5</v>
      </c>
      <c r="O61" s="101">
        <v>20</v>
      </c>
      <c r="P61" s="101" t="s">
        <v>142</v>
      </c>
      <c r="V61" s="105" t="s">
        <v>53</v>
      </c>
      <c r="Z61" s="101" t="s">
        <v>195</v>
      </c>
      <c r="AA61" s="101" t="s">
        <v>142</v>
      </c>
      <c r="AB61" s="101">
        <v>8</v>
      </c>
    </row>
    <row r="62" spans="1:28">
      <c r="A62" s="98">
        <v>31</v>
      </c>
      <c r="B62" s="99" t="s">
        <v>191</v>
      </c>
      <c r="C62" s="100" t="s">
        <v>224</v>
      </c>
      <c r="D62" s="121" t="s">
        <v>225</v>
      </c>
      <c r="E62" s="102">
        <v>2</v>
      </c>
      <c r="F62" s="101" t="s">
        <v>194</v>
      </c>
      <c r="I62" s="103">
        <f t="shared" si="3"/>
        <v>0</v>
      </c>
      <c r="J62" s="103">
        <f t="shared" si="2"/>
        <v>0</v>
      </c>
      <c r="K62" s="104">
        <v>9.0000000000000006E-5</v>
      </c>
      <c r="L62" s="104">
        <f t="shared" si="4"/>
        <v>1.8000000000000001E-4</v>
      </c>
      <c r="O62" s="101">
        <v>20</v>
      </c>
      <c r="P62" s="101" t="s">
        <v>142</v>
      </c>
      <c r="V62" s="105" t="s">
        <v>53</v>
      </c>
      <c r="Z62" s="101" t="s">
        <v>195</v>
      </c>
      <c r="AA62" s="101" t="s">
        <v>142</v>
      </c>
      <c r="AB62" s="101">
        <v>8</v>
      </c>
    </row>
    <row r="63" spans="1:28">
      <c r="A63" s="98">
        <v>32</v>
      </c>
      <c r="B63" s="99" t="s">
        <v>191</v>
      </c>
      <c r="C63" s="100" t="s">
        <v>226</v>
      </c>
      <c r="D63" s="121" t="s">
        <v>227</v>
      </c>
      <c r="E63" s="102">
        <v>6</v>
      </c>
      <c r="F63" s="101" t="s">
        <v>194</v>
      </c>
      <c r="I63" s="103">
        <f t="shared" si="3"/>
        <v>0</v>
      </c>
      <c r="J63" s="103">
        <f t="shared" si="2"/>
        <v>0</v>
      </c>
      <c r="K63" s="104">
        <v>9.0000000000000006E-5</v>
      </c>
      <c r="L63" s="104">
        <f t="shared" si="4"/>
        <v>5.4000000000000001E-4</v>
      </c>
      <c r="O63" s="101">
        <v>20</v>
      </c>
      <c r="P63" s="101" t="s">
        <v>142</v>
      </c>
      <c r="V63" s="105" t="s">
        <v>53</v>
      </c>
      <c r="Z63" s="101" t="s">
        <v>195</v>
      </c>
      <c r="AA63" s="101" t="s">
        <v>142</v>
      </c>
      <c r="AB63" s="101">
        <v>8</v>
      </c>
    </row>
    <row r="64" spans="1:28">
      <c r="A64" s="98">
        <v>33</v>
      </c>
      <c r="B64" s="99" t="s">
        <v>191</v>
      </c>
      <c r="C64" s="100" t="s">
        <v>228</v>
      </c>
      <c r="D64" s="121" t="s">
        <v>229</v>
      </c>
      <c r="E64" s="102">
        <v>400</v>
      </c>
      <c r="F64" s="101" t="s">
        <v>149</v>
      </c>
      <c r="I64" s="103">
        <f t="shared" si="3"/>
        <v>0</v>
      </c>
      <c r="J64" s="103">
        <f t="shared" si="2"/>
        <v>0</v>
      </c>
      <c r="K64" s="104">
        <v>9.0000000000000006E-5</v>
      </c>
      <c r="L64" s="104">
        <f t="shared" si="4"/>
        <v>3.6000000000000004E-2</v>
      </c>
      <c r="O64" s="101">
        <v>20</v>
      </c>
      <c r="P64" s="101" t="s">
        <v>142</v>
      </c>
      <c r="V64" s="105" t="s">
        <v>53</v>
      </c>
      <c r="Z64" s="101" t="s">
        <v>195</v>
      </c>
      <c r="AA64" s="101" t="s">
        <v>142</v>
      </c>
      <c r="AB64" s="101">
        <v>8</v>
      </c>
    </row>
    <row r="65" spans="1:28">
      <c r="A65" s="98">
        <v>34</v>
      </c>
      <c r="B65" s="99" t="s">
        <v>191</v>
      </c>
      <c r="C65" s="100" t="s">
        <v>230</v>
      </c>
      <c r="D65" s="121" t="s">
        <v>231</v>
      </c>
      <c r="E65" s="102">
        <v>1</v>
      </c>
      <c r="F65" s="101" t="s">
        <v>194</v>
      </c>
      <c r="I65" s="103">
        <f t="shared" si="3"/>
        <v>0</v>
      </c>
      <c r="J65" s="103">
        <f t="shared" si="2"/>
        <v>0</v>
      </c>
      <c r="K65" s="104">
        <v>9.0000000000000006E-5</v>
      </c>
      <c r="L65" s="104">
        <f t="shared" si="4"/>
        <v>9.0000000000000006E-5</v>
      </c>
      <c r="O65" s="101">
        <v>20</v>
      </c>
      <c r="P65" s="101" t="s">
        <v>142</v>
      </c>
      <c r="V65" s="105" t="s">
        <v>53</v>
      </c>
      <c r="Z65" s="101" t="s">
        <v>195</v>
      </c>
      <c r="AA65" s="101" t="s">
        <v>142</v>
      </c>
      <c r="AB65" s="101">
        <v>8</v>
      </c>
    </row>
    <row r="66" spans="1:28">
      <c r="A66" s="98">
        <v>35</v>
      </c>
      <c r="B66" s="99" t="s">
        <v>191</v>
      </c>
      <c r="C66" s="100" t="s">
        <v>232</v>
      </c>
      <c r="D66" s="121" t="s">
        <v>233</v>
      </c>
      <c r="E66" s="102">
        <v>1</v>
      </c>
      <c r="F66" s="101" t="s">
        <v>194</v>
      </c>
      <c r="I66" s="103">
        <f t="shared" si="3"/>
        <v>0</v>
      </c>
      <c r="J66" s="103">
        <f t="shared" si="2"/>
        <v>0</v>
      </c>
      <c r="K66" s="104">
        <v>9.0000000000000006E-5</v>
      </c>
      <c r="L66" s="104">
        <f t="shared" si="4"/>
        <v>9.0000000000000006E-5</v>
      </c>
      <c r="O66" s="101">
        <v>20</v>
      </c>
      <c r="P66" s="101" t="s">
        <v>142</v>
      </c>
      <c r="V66" s="105" t="s">
        <v>53</v>
      </c>
      <c r="Z66" s="101" t="s">
        <v>195</v>
      </c>
      <c r="AA66" s="101" t="s">
        <v>142</v>
      </c>
      <c r="AB66" s="101">
        <v>8</v>
      </c>
    </row>
    <row r="67" spans="1:28">
      <c r="A67" s="98">
        <v>36</v>
      </c>
      <c r="B67" s="99" t="s">
        <v>191</v>
      </c>
      <c r="C67" s="100" t="s">
        <v>234</v>
      </c>
      <c r="D67" s="121" t="s">
        <v>235</v>
      </c>
      <c r="E67" s="102">
        <v>1</v>
      </c>
      <c r="F67" s="101" t="s">
        <v>194</v>
      </c>
      <c r="I67" s="103">
        <f t="shared" si="3"/>
        <v>0</v>
      </c>
      <c r="J67" s="103">
        <f t="shared" si="2"/>
        <v>0</v>
      </c>
      <c r="K67" s="104">
        <v>9.0000000000000006E-5</v>
      </c>
      <c r="L67" s="104">
        <f t="shared" si="4"/>
        <v>9.0000000000000006E-5</v>
      </c>
      <c r="O67" s="101">
        <v>20</v>
      </c>
      <c r="P67" s="101" t="s">
        <v>142</v>
      </c>
      <c r="V67" s="105" t="s">
        <v>53</v>
      </c>
      <c r="Z67" s="101" t="s">
        <v>195</v>
      </c>
      <c r="AA67" s="101" t="s">
        <v>142</v>
      </c>
      <c r="AB67" s="101">
        <v>8</v>
      </c>
    </row>
    <row r="68" spans="1:28">
      <c r="A68" s="98">
        <v>37</v>
      </c>
      <c r="B68" s="99" t="s">
        <v>191</v>
      </c>
      <c r="C68" s="100" t="s">
        <v>236</v>
      </c>
      <c r="D68" s="121" t="s">
        <v>237</v>
      </c>
      <c r="E68" s="102">
        <v>3</v>
      </c>
      <c r="F68" s="101" t="s">
        <v>194</v>
      </c>
      <c r="I68" s="103">
        <f t="shared" si="3"/>
        <v>0</v>
      </c>
      <c r="J68" s="103">
        <f t="shared" si="2"/>
        <v>0</v>
      </c>
      <c r="K68" s="104">
        <v>9.0000000000000006E-5</v>
      </c>
      <c r="L68" s="104">
        <f t="shared" si="4"/>
        <v>2.7E-4</v>
      </c>
      <c r="O68" s="101">
        <v>20</v>
      </c>
      <c r="P68" s="101" t="s">
        <v>142</v>
      </c>
      <c r="V68" s="105" t="s">
        <v>53</v>
      </c>
      <c r="Z68" s="101" t="s">
        <v>195</v>
      </c>
      <c r="AA68" s="101" t="s">
        <v>142</v>
      </c>
      <c r="AB68" s="101">
        <v>8</v>
      </c>
    </row>
    <row r="69" spans="1:28">
      <c r="A69" s="98">
        <v>38</v>
      </c>
      <c r="B69" s="99" t="s">
        <v>191</v>
      </c>
      <c r="C69" s="100" t="s">
        <v>238</v>
      </c>
      <c r="D69" s="121" t="s">
        <v>239</v>
      </c>
      <c r="E69" s="102">
        <v>1</v>
      </c>
      <c r="F69" s="101" t="s">
        <v>194</v>
      </c>
      <c r="I69" s="103">
        <f t="shared" si="3"/>
        <v>0</v>
      </c>
      <c r="J69" s="103">
        <f t="shared" si="2"/>
        <v>0</v>
      </c>
      <c r="K69" s="104">
        <v>9.0000000000000006E-5</v>
      </c>
      <c r="L69" s="104">
        <f t="shared" si="4"/>
        <v>9.0000000000000006E-5</v>
      </c>
      <c r="O69" s="101">
        <v>20</v>
      </c>
      <c r="P69" s="101" t="s">
        <v>142</v>
      </c>
      <c r="V69" s="105" t="s">
        <v>53</v>
      </c>
      <c r="Z69" s="101" t="s">
        <v>195</v>
      </c>
      <c r="AA69" s="101" t="s">
        <v>142</v>
      </c>
      <c r="AB69" s="101">
        <v>8</v>
      </c>
    </row>
    <row r="70" spans="1:28">
      <c r="A70" s="98">
        <v>39</v>
      </c>
      <c r="B70" s="99" t="s">
        <v>191</v>
      </c>
      <c r="C70" s="100" t="s">
        <v>240</v>
      </c>
      <c r="D70" s="121" t="s">
        <v>241</v>
      </c>
      <c r="E70" s="102">
        <v>1</v>
      </c>
      <c r="F70" s="101" t="s">
        <v>194</v>
      </c>
      <c r="I70" s="103">
        <f t="shared" si="3"/>
        <v>0</v>
      </c>
      <c r="J70" s="103">
        <f t="shared" si="2"/>
        <v>0</v>
      </c>
      <c r="K70" s="104">
        <v>9.0000000000000006E-5</v>
      </c>
      <c r="L70" s="104">
        <f t="shared" si="4"/>
        <v>9.0000000000000006E-5</v>
      </c>
      <c r="O70" s="101">
        <v>20</v>
      </c>
      <c r="P70" s="101" t="s">
        <v>142</v>
      </c>
      <c r="V70" s="105" t="s">
        <v>53</v>
      </c>
      <c r="Z70" s="101" t="s">
        <v>195</v>
      </c>
      <c r="AA70" s="101" t="s">
        <v>142</v>
      </c>
      <c r="AB70" s="101">
        <v>8</v>
      </c>
    </row>
    <row r="71" spans="1:28">
      <c r="A71" s="98">
        <v>40</v>
      </c>
      <c r="B71" s="99" t="s">
        <v>191</v>
      </c>
      <c r="C71" s="100" t="s">
        <v>242</v>
      </c>
      <c r="D71" s="121" t="s">
        <v>243</v>
      </c>
      <c r="E71" s="102">
        <v>1</v>
      </c>
      <c r="F71" s="101" t="s">
        <v>194</v>
      </c>
      <c r="I71" s="103">
        <f t="shared" si="3"/>
        <v>0</v>
      </c>
      <c r="J71" s="103">
        <f t="shared" si="2"/>
        <v>0</v>
      </c>
      <c r="K71" s="104">
        <v>9.0000000000000006E-5</v>
      </c>
      <c r="L71" s="104">
        <f t="shared" si="4"/>
        <v>9.0000000000000006E-5</v>
      </c>
      <c r="O71" s="101">
        <v>20</v>
      </c>
      <c r="P71" s="101" t="s">
        <v>142</v>
      </c>
      <c r="V71" s="105" t="s">
        <v>53</v>
      </c>
      <c r="Z71" s="101" t="s">
        <v>195</v>
      </c>
      <c r="AA71" s="101" t="s">
        <v>142</v>
      </c>
      <c r="AB71" s="101">
        <v>8</v>
      </c>
    </row>
    <row r="72" spans="1:28">
      <c r="A72" s="98">
        <v>41</v>
      </c>
      <c r="B72" s="99" t="s">
        <v>191</v>
      </c>
      <c r="C72" s="100" t="s">
        <v>244</v>
      </c>
      <c r="D72" s="121" t="s">
        <v>245</v>
      </c>
      <c r="E72" s="102">
        <v>1</v>
      </c>
      <c r="F72" s="101" t="s">
        <v>194</v>
      </c>
      <c r="I72" s="103">
        <f t="shared" si="3"/>
        <v>0</v>
      </c>
      <c r="J72" s="103">
        <f t="shared" si="2"/>
        <v>0</v>
      </c>
      <c r="K72" s="104">
        <v>9.0000000000000006E-5</v>
      </c>
      <c r="L72" s="104">
        <f t="shared" si="4"/>
        <v>9.0000000000000006E-5</v>
      </c>
      <c r="O72" s="101">
        <v>20</v>
      </c>
      <c r="P72" s="101" t="s">
        <v>142</v>
      </c>
      <c r="V72" s="105" t="s">
        <v>53</v>
      </c>
      <c r="Z72" s="101" t="s">
        <v>195</v>
      </c>
      <c r="AA72" s="101" t="s">
        <v>142</v>
      </c>
      <c r="AB72" s="101">
        <v>8</v>
      </c>
    </row>
    <row r="73" spans="1:28">
      <c r="A73" s="98">
        <v>42</v>
      </c>
      <c r="B73" s="99" t="s">
        <v>185</v>
      </c>
      <c r="C73" s="100" t="s">
        <v>246</v>
      </c>
      <c r="D73" s="121" t="s">
        <v>247</v>
      </c>
      <c r="E73" s="102">
        <v>64</v>
      </c>
      <c r="F73" s="101" t="s">
        <v>188</v>
      </c>
      <c r="H73" s="103">
        <f>ROUND(E73*G73, 2)</f>
        <v>0</v>
      </c>
      <c r="J73" s="103">
        <f t="shared" si="2"/>
        <v>0</v>
      </c>
      <c r="O73" s="101">
        <v>20</v>
      </c>
      <c r="P73" s="101" t="s">
        <v>142</v>
      </c>
      <c r="V73" s="105" t="s">
        <v>189</v>
      </c>
      <c r="W73" s="106">
        <v>64</v>
      </c>
      <c r="Z73" s="101" t="s">
        <v>190</v>
      </c>
      <c r="AB73" s="101">
        <v>7</v>
      </c>
    </row>
    <row r="74" spans="1:28">
      <c r="A74" s="98">
        <v>43</v>
      </c>
      <c r="B74" s="99" t="s">
        <v>191</v>
      </c>
      <c r="C74" s="100" t="s">
        <v>248</v>
      </c>
      <c r="D74" s="121" t="s">
        <v>249</v>
      </c>
      <c r="E74" s="102">
        <v>1</v>
      </c>
      <c r="F74" s="101" t="s">
        <v>194</v>
      </c>
      <c r="I74" s="103">
        <f>ROUND(E74*G74, 2)</f>
        <v>0</v>
      </c>
      <c r="J74" s="103">
        <f t="shared" si="2"/>
        <v>0</v>
      </c>
      <c r="K74" s="104">
        <v>0.31</v>
      </c>
      <c r="L74" s="104">
        <f>E74*K74</f>
        <v>0.31</v>
      </c>
      <c r="O74" s="101">
        <v>20</v>
      </c>
      <c r="P74" s="101" t="s">
        <v>142</v>
      </c>
      <c r="V74" s="105" t="s">
        <v>53</v>
      </c>
      <c r="Z74" s="101" t="s">
        <v>250</v>
      </c>
      <c r="AA74" s="101" t="s">
        <v>142</v>
      </c>
      <c r="AB74" s="101">
        <v>8</v>
      </c>
    </row>
    <row r="75" spans="1:28">
      <c r="D75" s="132" t="s">
        <v>100</v>
      </c>
      <c r="E75" s="133">
        <f>J75</f>
        <v>0</v>
      </c>
      <c r="H75" s="133">
        <f>SUM(H44:H74)</f>
        <v>0</v>
      </c>
      <c r="I75" s="133">
        <f>SUM(I44:I74)</f>
        <v>0</v>
      </c>
      <c r="J75" s="133">
        <f>SUM(J44:J74)</f>
        <v>0</v>
      </c>
      <c r="L75" s="134">
        <f>SUM(L44:L74)</f>
        <v>0.53590000000000004</v>
      </c>
      <c r="N75" s="135">
        <f>SUM(N44:N74)</f>
        <v>0</v>
      </c>
      <c r="W75" s="106">
        <f>SUM(W44:W74)</f>
        <v>316</v>
      </c>
    </row>
    <row r="77" spans="1:28">
      <c r="D77" s="132" t="s">
        <v>100</v>
      </c>
      <c r="E77" s="133">
        <f>J77</f>
        <v>0</v>
      </c>
      <c r="H77" s="133">
        <f>+H75</f>
        <v>0</v>
      </c>
      <c r="I77" s="133">
        <f>+I75</f>
        <v>0</v>
      </c>
      <c r="J77" s="133">
        <f>+J75</f>
        <v>0</v>
      </c>
      <c r="L77" s="134">
        <f>+L75</f>
        <v>0.53590000000000004</v>
      </c>
      <c r="N77" s="135">
        <f>+N75</f>
        <v>0</v>
      </c>
      <c r="W77" s="106">
        <f>+W75</f>
        <v>316</v>
      </c>
    </row>
    <row r="79" spans="1:28">
      <c r="D79" s="137" t="s">
        <v>101</v>
      </c>
      <c r="E79" s="133">
        <f>J79</f>
        <v>0</v>
      </c>
      <c r="H79" s="133">
        <f>+H33+H42+H77</f>
        <v>0</v>
      </c>
      <c r="I79" s="133">
        <f>+I33+I42+I77</f>
        <v>0</v>
      </c>
      <c r="J79" s="133">
        <f>+J33+J42+J77</f>
        <v>0</v>
      </c>
      <c r="L79" s="134">
        <f>+L33+L42+L77</f>
        <v>50.392565999999995</v>
      </c>
      <c r="N79" s="135">
        <f>+N33+N42+N77</f>
        <v>0</v>
      </c>
      <c r="W79" s="106">
        <f>+W33+W42+W77</f>
        <v>5665.8859999999995</v>
      </c>
    </row>
  </sheetData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Narrow,Obyčejné"&amp;8Strana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Kryci list</vt:lpstr>
      <vt:lpstr>Rekapitulacia</vt:lpstr>
      <vt:lpstr>Prehlad</vt:lpstr>
      <vt:lpstr>Prehlad!Názvy_tlače</vt:lpstr>
      <vt:lpstr>Rekapitulacia!Názvy_tlače</vt:lpstr>
      <vt:lpstr>'Kryci list'!Oblasť_tlače</vt:lpstr>
      <vt:lpstr>Prehlad!Oblasť_tlače</vt:lpstr>
      <vt:lpstr>Rekapitulacia!Oblasť_tlače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Zlata Macková</dc:creator>
  <cp:lastModifiedBy>Kristak</cp:lastModifiedBy>
  <cp:lastPrinted>2016-04-18T11:45:03Z</cp:lastPrinted>
  <dcterms:created xsi:type="dcterms:W3CDTF">1999-04-06T07:39:42Z</dcterms:created>
  <dcterms:modified xsi:type="dcterms:W3CDTF">2020-08-28T07:09:52Z</dcterms:modified>
</cp:coreProperties>
</file>