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70" windowHeight="8985" activeTab="2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62913" fullCalcOnLoad="1"/>
</workbook>
</file>

<file path=xl/calcChain.xml><?xml version="1.0" encoding="utf-8"?>
<calcChain xmlns="http://schemas.openxmlformats.org/spreadsheetml/2006/main">
  <c r="I30" i="3" l="1"/>
  <c r="J30" i="3"/>
  <c r="W93" i="5"/>
  <c r="G25" i="4"/>
  <c r="N93" i="5"/>
  <c r="F25" i="4"/>
  <c r="F24" i="4"/>
  <c r="E24" i="4"/>
  <c r="W91" i="5"/>
  <c r="G24" i="4"/>
  <c r="N91" i="5"/>
  <c r="L91" i="5"/>
  <c r="L93" i="5"/>
  <c r="E25" i="4"/>
  <c r="I91" i="5"/>
  <c r="C24" i="4"/>
  <c r="J90" i="5"/>
  <c r="J91" i="5"/>
  <c r="H90" i="5"/>
  <c r="H91" i="5"/>
  <c r="G21" i="4"/>
  <c r="W84" i="5"/>
  <c r="W86" i="5"/>
  <c r="G22" i="4"/>
  <c r="N84" i="5"/>
  <c r="F21" i="4"/>
  <c r="I84" i="5"/>
  <c r="C21" i="4"/>
  <c r="J83" i="5"/>
  <c r="H83" i="5"/>
  <c r="J82" i="5"/>
  <c r="J84" i="5"/>
  <c r="H82" i="5"/>
  <c r="J81" i="5"/>
  <c r="I81" i="5"/>
  <c r="L80" i="5"/>
  <c r="J80" i="5"/>
  <c r="H80" i="5"/>
  <c r="L79" i="5"/>
  <c r="L84" i="5"/>
  <c r="J79" i="5"/>
  <c r="I79" i="5"/>
  <c r="L78" i="5"/>
  <c r="J78" i="5"/>
  <c r="H78" i="5"/>
  <c r="G18" i="4"/>
  <c r="W72" i="5"/>
  <c r="I72" i="5"/>
  <c r="C18" i="4"/>
  <c r="J71" i="5"/>
  <c r="H71" i="5"/>
  <c r="L70" i="5"/>
  <c r="J70" i="5"/>
  <c r="H70" i="5"/>
  <c r="J69" i="5"/>
  <c r="H69" i="5"/>
  <c r="J68" i="5"/>
  <c r="H68" i="5"/>
  <c r="J67" i="5"/>
  <c r="H67" i="5"/>
  <c r="J66" i="5"/>
  <c r="H66" i="5"/>
  <c r="J65" i="5"/>
  <c r="H65" i="5"/>
  <c r="N64" i="5"/>
  <c r="N72" i="5"/>
  <c r="F18" i="4"/>
  <c r="J64" i="5"/>
  <c r="H64" i="5"/>
  <c r="L63" i="5"/>
  <c r="J63" i="5"/>
  <c r="H63" i="5"/>
  <c r="L62" i="5"/>
  <c r="L72" i="5"/>
  <c r="E18" i="4"/>
  <c r="J62" i="5"/>
  <c r="H62" i="5"/>
  <c r="L61" i="5"/>
  <c r="J61" i="5"/>
  <c r="J72" i="5"/>
  <c r="H61" i="5"/>
  <c r="H72" i="5"/>
  <c r="B18" i="4"/>
  <c r="W58" i="5"/>
  <c r="G17" i="4"/>
  <c r="N58" i="5"/>
  <c r="F17" i="4"/>
  <c r="L57" i="5"/>
  <c r="J57" i="5"/>
  <c r="I57" i="5"/>
  <c r="I58" i="5"/>
  <c r="C17" i="4"/>
  <c r="L56" i="5"/>
  <c r="L58" i="5"/>
  <c r="E17" i="4"/>
  <c r="J56" i="5"/>
  <c r="H56" i="5"/>
  <c r="L55" i="5"/>
  <c r="J55" i="5"/>
  <c r="J58" i="5"/>
  <c r="I55" i="5"/>
  <c r="J54" i="5"/>
  <c r="H54" i="5"/>
  <c r="H58" i="5"/>
  <c r="B17" i="4"/>
  <c r="G16" i="4"/>
  <c r="W51" i="5"/>
  <c r="N51" i="5"/>
  <c r="F16" i="4"/>
  <c r="L51" i="5"/>
  <c r="E16" i="4"/>
  <c r="I51" i="5"/>
  <c r="C16" i="4"/>
  <c r="L50" i="5"/>
  <c r="J50" i="5"/>
  <c r="J51" i="5"/>
  <c r="H50" i="5"/>
  <c r="H51" i="5"/>
  <c r="B16" i="4"/>
  <c r="W47" i="5"/>
  <c r="G15" i="4"/>
  <c r="N47" i="5"/>
  <c r="F15" i="4"/>
  <c r="L46" i="5"/>
  <c r="J46" i="5"/>
  <c r="I46" i="5"/>
  <c r="L45" i="5"/>
  <c r="J45" i="5"/>
  <c r="I45" i="5"/>
  <c r="L44" i="5"/>
  <c r="J44" i="5"/>
  <c r="I44" i="5"/>
  <c r="I47" i="5"/>
  <c r="C15" i="4"/>
  <c r="L43" i="5"/>
  <c r="L47" i="5"/>
  <c r="E15" i="4"/>
  <c r="J43" i="5"/>
  <c r="H43" i="5"/>
  <c r="L42" i="5"/>
  <c r="J42" i="5"/>
  <c r="J47" i="5"/>
  <c r="H42" i="5"/>
  <c r="H47" i="5"/>
  <c r="B15" i="4"/>
  <c r="F14" i="4"/>
  <c r="W39" i="5"/>
  <c r="G14" i="4"/>
  <c r="N39" i="5"/>
  <c r="L38" i="5"/>
  <c r="J38" i="5"/>
  <c r="H38" i="5"/>
  <c r="L37" i="5"/>
  <c r="J37" i="5"/>
  <c r="I37" i="5"/>
  <c r="I39" i="5"/>
  <c r="C14" i="4"/>
  <c r="L36" i="5"/>
  <c r="L39" i="5"/>
  <c r="E14" i="4"/>
  <c r="J36" i="5"/>
  <c r="J39" i="5"/>
  <c r="H36" i="5"/>
  <c r="H39" i="5"/>
  <c r="B14" i="4"/>
  <c r="G13" i="4"/>
  <c r="F13" i="4"/>
  <c r="W33" i="5"/>
  <c r="N33" i="5"/>
  <c r="I33" i="5"/>
  <c r="C13" i="4"/>
  <c r="L32" i="5"/>
  <c r="J32" i="5"/>
  <c r="H32" i="5"/>
  <c r="J31" i="5"/>
  <c r="H31" i="5"/>
  <c r="L30" i="5"/>
  <c r="J30" i="5"/>
  <c r="J33" i="5"/>
  <c r="H30" i="5"/>
  <c r="L29" i="5"/>
  <c r="L33" i="5"/>
  <c r="J29" i="5"/>
  <c r="H29" i="5"/>
  <c r="L28" i="5"/>
  <c r="J28" i="5"/>
  <c r="H28" i="5"/>
  <c r="H33" i="5"/>
  <c r="B13" i="4"/>
  <c r="G12" i="4"/>
  <c r="W25" i="5"/>
  <c r="W74" i="5"/>
  <c r="N25" i="5"/>
  <c r="F12" i="4"/>
  <c r="L25" i="5"/>
  <c r="E12" i="4"/>
  <c r="I25" i="5"/>
  <c r="C12" i="4"/>
  <c r="J24" i="5"/>
  <c r="H24" i="5"/>
  <c r="J23" i="5"/>
  <c r="H23" i="5"/>
  <c r="J22" i="5"/>
  <c r="H22" i="5"/>
  <c r="J21" i="5"/>
  <c r="H21" i="5"/>
  <c r="J20" i="5"/>
  <c r="H20" i="5"/>
  <c r="J19" i="5"/>
  <c r="H19" i="5"/>
  <c r="J18" i="5"/>
  <c r="H18" i="5"/>
  <c r="J17" i="5"/>
  <c r="H17" i="5"/>
  <c r="H25" i="5"/>
  <c r="J16" i="5"/>
  <c r="H16" i="5"/>
  <c r="J15" i="5"/>
  <c r="H15" i="5"/>
  <c r="J14" i="5"/>
  <c r="J25" i="5"/>
  <c r="D12" i="4"/>
  <c r="H14" i="5"/>
  <c r="F1" i="3"/>
  <c r="J13" i="3"/>
  <c r="J14" i="3"/>
  <c r="F18" i="3"/>
  <c r="F19" i="3"/>
  <c r="J20" i="3"/>
  <c r="F26" i="3"/>
  <c r="J26" i="3"/>
  <c r="D8" i="5"/>
  <c r="B8" i="4"/>
  <c r="H84" i="5"/>
  <c r="H86" i="5"/>
  <c r="I86" i="5"/>
  <c r="E17" i="3"/>
  <c r="C22" i="4"/>
  <c r="B24" i="4"/>
  <c r="H93" i="5"/>
  <c r="B25" i="4"/>
  <c r="E39" i="5"/>
  <c r="D14" i="4"/>
  <c r="D16" i="4"/>
  <c r="E51" i="5"/>
  <c r="D15" i="4"/>
  <c r="E47" i="5"/>
  <c r="D18" i="4"/>
  <c r="E72" i="5"/>
  <c r="E33" i="5"/>
  <c r="D13" i="4"/>
  <c r="J74" i="5"/>
  <c r="B12" i="4"/>
  <c r="H74" i="5"/>
  <c r="G19" i="4"/>
  <c r="W95" i="5"/>
  <c r="G28" i="4"/>
  <c r="L86" i="5"/>
  <c r="E22" i="4"/>
  <c r="E21" i="4"/>
  <c r="D17" i="4"/>
  <c r="E58" i="5"/>
  <c r="D24" i="4"/>
  <c r="J93" i="5"/>
  <c r="E91" i="5"/>
  <c r="B22" i="4"/>
  <c r="D17" i="3"/>
  <c r="F17" i="3"/>
  <c r="E13" i="4"/>
  <c r="L74" i="5"/>
  <c r="D21" i="4"/>
  <c r="E84" i="5"/>
  <c r="J86" i="5"/>
  <c r="N74" i="5"/>
  <c r="N86" i="5"/>
  <c r="F22" i="4"/>
  <c r="B21" i="4"/>
  <c r="I74" i="5"/>
  <c r="I93" i="5"/>
  <c r="C25" i="4"/>
  <c r="E25" i="5"/>
  <c r="D22" i="4"/>
  <c r="E86" i="5"/>
  <c r="D25" i="4"/>
  <c r="E93" i="5"/>
  <c r="E16" i="3"/>
  <c r="E20" i="3"/>
  <c r="C19" i="4"/>
  <c r="I95" i="5"/>
  <c r="C28" i="4"/>
  <c r="L95" i="5"/>
  <c r="E28" i="4"/>
  <c r="E19" i="4"/>
  <c r="D16" i="3"/>
  <c r="B19" i="4"/>
  <c r="H95" i="5"/>
  <c r="B28" i="4"/>
  <c r="J95" i="5"/>
  <c r="E74" i="5"/>
  <c r="D19" i="4"/>
  <c r="N95" i="5"/>
  <c r="F28" i="4"/>
  <c r="F19" i="4"/>
  <c r="D28" i="4"/>
  <c r="E95" i="5"/>
  <c r="D20" i="3"/>
  <c r="F16" i="3"/>
  <c r="F20" i="3"/>
  <c r="J28" i="3"/>
  <c r="I29" i="3"/>
  <c r="J29" i="3"/>
  <c r="J31" i="3"/>
  <c r="F13" i="3"/>
  <c r="F14" i="3"/>
  <c r="J12" i="3"/>
  <c r="F12" i="3"/>
</calcChain>
</file>

<file path=xl/sharedStrings.xml><?xml version="1.0" encoding="utf-8"?>
<sst xmlns="http://schemas.openxmlformats.org/spreadsheetml/2006/main" count="678" uniqueCount="283">
  <si>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</si>
  <si>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</si>
  <si>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</si>
  <si>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</si>
  <si>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</si>
  <si>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</si>
  <si>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</si>
  <si>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</si>
  <si>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</si>
  <si>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</si>
  <si>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</si>
  <si>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</si>
  <si>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</si>
  <si>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</si>
  <si>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</si>
  <si>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</si>
  <si>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</si>
  <si>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</si>
  <si>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</si>
  <si>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</si>
  <si>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</si>
  <si>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</si>
  <si>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</si>
  <si>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</si>
  <si>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</si>
  <si>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</si>
  <si>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</si>
  <si>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</si>
  <si>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</si>
  <si>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</si>
  <si>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</si>
  <si>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</si>
  <si>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</si>
  <si>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</si>
  <si>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</si>
  <si>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</si>
  <si>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</si>
  <si>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</si>
  <si>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</si>
  <si>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</si>
  <si>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</si>
  <si>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</si>
  <si>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</si>
  <si>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</si>
  <si>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</si>
  <si>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</si>
  <si>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</si>
  <si>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</si>
  <si>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</si>
  <si>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</si>
  <si>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</si>
  <si>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</si>
  <si>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</si>
  <si>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</si>
  <si>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</si>
  <si>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</si>
  <si>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</si>
  <si>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</si>
  <si>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</si>
  <si>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</si>
  <si>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</si>
  <si>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</si>
  <si>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</si>
  <si>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</si>
  <si>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</si>
  <si>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</si>
  <si>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</si>
  <si>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</si>
  <si>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</si>
  <si>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</si>
  <si>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</si>
  <si>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</si>
  <si>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</si>
  <si>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</si>
  <si>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</si>
  <si>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</si>
  <si>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</si>
  <si>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</si>
  <si>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</si>
  <si>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</si>
  <si>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</si>
  <si>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</si>
  <si>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</si>
  <si>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</si>
  <si>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</si>
  <si>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</si>
  <si>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</si>
  <si>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</si>
  <si>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</si>
  <si>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</si>
  <si>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</si>
  <si>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</si>
  <si>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</si>
  <si>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</si>
  <si>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</si>
  <si>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</si>
  <si>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</si>
  <si>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</si>
  <si>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</si>
  <si>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</si>
  <si>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</si>
  <si>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>Projektant: TYFON, Mierová 21, Rožňava</t>
  </si>
  <si>
    <t xml:space="preserve">JKSO : </t>
  </si>
  <si>
    <t>EUR</t>
  </si>
  <si>
    <t>Dátum: 13.11.2020</t>
  </si>
  <si>
    <t>Stavba :PREKLÁDKOVÁ STANICA</t>
  </si>
  <si>
    <t>Objekt :SO 01 Prakládková stanica</t>
  </si>
  <si>
    <t>JKSO :</t>
  </si>
  <si>
    <t>13.11.2020</t>
  </si>
  <si>
    <t>Mesto Rožňava</t>
  </si>
  <si>
    <t xml:space="preserve">      </t>
  </si>
  <si>
    <t>TYFON, Mierová 21, Rožňava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</si>
  <si>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</si>
  <si>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</si>
  <si>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</si>
  <si>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</si>
  <si>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</si>
  <si>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</si>
  <si>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</si>
  <si>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</si>
  <si>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</si>
  <si>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</si>
  <si>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</si>
  <si>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</si>
  <si>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</si>
  <si>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</si>
  <si>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</si>
  <si>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</si>
  <si>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</si>
  <si>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001</t>
  </si>
  <si>
    <t xml:space="preserve">12220-1102   </t>
  </si>
  <si>
    <t xml:space="preserve">Odkopávky a prekopávky nezapaž. v horn. tr. 3 nad 100 do 1 000 m3                                                       </t>
  </si>
  <si>
    <t xml:space="preserve">m3      </t>
  </si>
  <si>
    <t xml:space="preserve">                    </t>
  </si>
  <si>
    <t>45.11.21</t>
  </si>
  <si>
    <t xml:space="preserve">12220-1109   </t>
  </si>
  <si>
    <t xml:space="preserve">Príplatok za lepivosť horniny tr.3                                                                                      </t>
  </si>
  <si>
    <t>272</t>
  </si>
  <si>
    <t xml:space="preserve">13120-1201   </t>
  </si>
  <si>
    <t xml:space="preserve">Hĺbenie jám zapaž. v horn. tr. 3 do 100 m3                                                                              </t>
  </si>
  <si>
    <t>45.11.24</t>
  </si>
  <si>
    <t xml:space="preserve">13120-1209   </t>
  </si>
  <si>
    <t xml:space="preserve">Príplatok za lepivosť  horn. tr. 3                                                                                      </t>
  </si>
  <si>
    <t xml:space="preserve">13220-1101   </t>
  </si>
  <si>
    <t xml:space="preserve">Hĺbenie rýh šírka do 60 cm v horn. tr. 3 do 100 m3                                                                      </t>
  </si>
  <si>
    <t xml:space="preserve">13220-1109   </t>
  </si>
  <si>
    <t xml:space="preserve">Príplatok za lepivosť horniny tr. 3 v rýhach š. do 60 cm                                                                </t>
  </si>
  <si>
    <t xml:space="preserve">16110-1101   </t>
  </si>
  <si>
    <t xml:space="preserve">Zvislé premiestnenie výkopu horn. tr. 1-4 do 2,5 m     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</si>
  <si>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</si>
  <si>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</si>
  <si>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 xml:space="preserve">16270-1105   </t>
  </si>
  <si>
    <t xml:space="preserve">Vodorovné premiestnenie výkopu do 10000 m horn. tr. 1-4                                                                 </t>
  </si>
  <si>
    <t xml:space="preserve">16710-1102   </t>
  </si>
  <si>
    <t xml:space="preserve">Nakladanie výkopku nad 100 m3 v horn. tr. 1-4                                                                           </t>
  </si>
  <si>
    <t xml:space="preserve">17120-1201   </t>
  </si>
  <si>
    <t xml:space="preserve">Uloženie sypaniny na skládku                                                                                            </t>
  </si>
  <si>
    <t xml:space="preserve">1 - ZEMNE PRÁCE  spolu: </t>
  </si>
  <si>
    <t>2 - ZÁKLADY</t>
  </si>
  <si>
    <t>011</t>
  </si>
  <si>
    <t xml:space="preserve">27331-36111  </t>
  </si>
  <si>
    <t xml:space="preserve">Základové dosky z betónu prostého tr. C20/25                                                                            </t>
  </si>
  <si>
    <t>45.25.32</t>
  </si>
  <si>
    <t xml:space="preserve">27331-3811   </t>
  </si>
  <si>
    <t xml:space="preserve">Základové dosky z betónu prostého tr. C30/37 - XF4                                                                      </t>
  </si>
  <si>
    <t xml:space="preserve">27335-1215   </t>
  </si>
  <si>
    <t xml:space="preserve">Debnenie základových dosiek zhotovenie                                                                                  </t>
  </si>
  <si>
    <t xml:space="preserve">m2      </t>
  </si>
  <si>
    <t xml:space="preserve">27335-1216   </t>
  </si>
  <si>
    <t xml:space="preserve">Debnenie základových dosiek odstránenie                                                                                 </t>
  </si>
  <si>
    <t xml:space="preserve">27336-2021   </t>
  </si>
  <si>
    <t xml:space="preserve">Výstuž základových dosiek zo zvarovaných sietí KARI                                                                     </t>
  </si>
  <si>
    <t xml:space="preserve">t       </t>
  </si>
  <si>
    <t xml:space="preserve">2 - ZÁKLADY  spolu: </t>
  </si>
  <si>
    <t>3 - ZVISLÉ A KOMPLETNÉ KONŠTRUKCIE</t>
  </si>
  <si>
    <t>012</t>
  </si>
  <si>
    <t xml:space="preserve">32712-1111   </t>
  </si>
  <si>
    <t xml:space="preserve">Montáž prefa dielcov oporných múrov zo železobet. do 5 t do cem. lôžka, vrátane UPE profilu 160 a žeriava               </t>
  </si>
  <si>
    <t xml:space="preserve">kus     </t>
  </si>
  <si>
    <t>45.21.73</t>
  </si>
  <si>
    <t>MAT</t>
  </si>
  <si>
    <t xml:space="preserve">593 390278   </t>
  </si>
  <si>
    <t xml:space="preserve">Panel IZX  stenový oporný tvaru T 1500/1500/3000 ( podľa PD ), vrátane UPE 160 profilu na hornej hrane                  </t>
  </si>
  <si>
    <t>26.61.12</t>
  </si>
  <si>
    <t xml:space="preserve">32712-111888 </t>
  </si>
  <si>
    <t xml:space="preserve">Doprava panelov                                                                                                         </t>
  </si>
  <si>
    <t xml:space="preserve">kpl     </t>
  </si>
  <si>
    <t xml:space="preserve">3 - ZVISLÉ A KOMPLETNÉ KONŠTRUKCIE  spolu: </t>
  </si>
  <si>
    <t>5 - KOMUNIKÁCIE</t>
  </si>
  <si>
    <t>221</t>
  </si>
  <si>
    <t xml:space="preserve">56485-1111   </t>
  </si>
  <si>
    <t xml:space="preserve">Podklad zo štrkodrte fr. 16/32, po zhutnení hr. 15 cm                                                                   </t>
  </si>
  <si>
    <t>45.23.11</t>
  </si>
  <si>
    <t xml:space="preserve">59796-2124   </t>
  </si>
  <si>
    <t xml:space="preserve">Montáž uzavretého žľabu do lôžka z betónu tr. B 25/30                                                                   </t>
  </si>
  <si>
    <t xml:space="preserve">m       </t>
  </si>
  <si>
    <t>45.23.12</t>
  </si>
  <si>
    <t xml:space="preserve">345 74O0135  </t>
  </si>
  <si>
    <t xml:space="preserve">Odvodň. žľab vrát. doplnkov HAURATON FASERFIX K 150 DN 400 ( vrát. čelnej steny, aretácie ...)                          </t>
  </si>
  <si>
    <t>31.20.27</t>
  </si>
  <si>
    <t xml:space="preserve">345 74O01351 </t>
  </si>
  <si>
    <t xml:space="preserve">Štrbinový liat. kryt HAURATON FASRFIX DN 400, vrát. spoj. materiálu                                                     </t>
  </si>
  <si>
    <t xml:space="preserve">345 74O0162  </t>
  </si>
  <si>
    <t xml:space="preserve">Odtoková vpusť s mreťou avčist. košom HAURATON FASERFIX POINT 500/500                                                   </t>
  </si>
  <si>
    <t xml:space="preserve">5 - KOMUNIKÁCIE  spolu: </t>
  </si>
  <si>
    <t>6 - ÚPRAVY POVRCHOV, PODLAHY, VÝPLNE</t>
  </si>
  <si>
    <t xml:space="preserve">63131-5611   </t>
  </si>
  <si>
    <t xml:space="preserve">Betónový nájazd                                                                                                         </t>
  </si>
  <si>
    <t xml:space="preserve">6 - ÚPRAVY POVRCHOV, PODLAHY, VÝPLNE  spolu: </t>
  </si>
  <si>
    <t>8 - RÚROVÉ VEDENIA</t>
  </si>
  <si>
    <t>271</t>
  </si>
  <si>
    <t xml:space="preserve">87131-3121   </t>
  </si>
  <si>
    <t xml:space="preserve">Montáž potrubia z kanaliz. rúr tvr. PVC otv. výk. DN150, vrátane podložia, obsypu, zásypu                               </t>
  </si>
  <si>
    <t>45.21.41</t>
  </si>
  <si>
    <t xml:space="preserve">286 105260   </t>
  </si>
  <si>
    <t xml:space="preserve">Rúrka PVC odpadová rovná DN 150 dl. 1,0m, vrátane podložia, obsypu, zásypu                                              </t>
  </si>
  <si>
    <t>25.21.22</t>
  </si>
  <si>
    <t xml:space="preserve">89441-4114   </t>
  </si>
  <si>
    <t xml:space="preserve">Osadenie vodotesnej samonosnej nádrže 5m3, vrátane podkladu, obsypu                                                     </t>
  </si>
  <si>
    <t xml:space="preserve">436 1G06031  </t>
  </si>
  <si>
    <t xml:space="preserve">Vodotesná samonosná nádrž 5 m3, vrátane podkladu, obsypu, všetkých doplnkov                                             </t>
  </si>
  <si>
    <t>29.24.12</t>
  </si>
  <si>
    <t xml:space="preserve">8 - RÚROVÉ VEDENIA  spolu: </t>
  </si>
  <si>
    <t>9 - OSTATNÉ KONŠTRUKCIE A PRÁCE</t>
  </si>
  <si>
    <t xml:space="preserve">91972-2111   </t>
  </si>
  <si>
    <t xml:space="preserve">Dilatačné škáry hr. 10 mm s výplňou VANDEX                                                                              </t>
  </si>
  <si>
    <t xml:space="preserve">91972-3111   </t>
  </si>
  <si>
    <t xml:space="preserve">Dilatačné škáry s výplňou MIRELON                                                                                       </t>
  </si>
  <si>
    <t>015</t>
  </si>
  <si>
    <t xml:space="preserve">95317-1042   </t>
  </si>
  <si>
    <t xml:space="preserve">Osadenie + dodávka prášk. hasiaceho prístroja ručného 6 kg                                                              </t>
  </si>
  <si>
    <t>45.45.13</t>
  </si>
  <si>
    <t>013</t>
  </si>
  <si>
    <t xml:space="preserve">96105-5111   </t>
  </si>
  <si>
    <t xml:space="preserve">Búranie základov železobetónových alebo otvorov nad 4 m2                                                                </t>
  </si>
  <si>
    <t>45.11.11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</si>
  <si>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</si>
  <si>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</si>
  <si>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</si>
  <si>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</si>
  <si>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</si>
  <si>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</si>
  <si>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</si>
  <si>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</si>
  <si>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</si>
  <si>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</si>
  <si>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97913-1415   </t>
  </si>
  <si>
    <t xml:space="preserve">Poplatok za uloženie vykopanej zeminy                                                                                   </t>
  </si>
  <si>
    <t xml:space="preserve">99822-3011   </t>
  </si>
  <si>
    <t xml:space="preserve">Presun hmôt                                                                                                             </t>
  </si>
  <si>
    <t>45.23.14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</si>
  <si>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</si>
  <si>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</si>
  <si>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</si>
  <si>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</si>
  <si>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</si>
  <si>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 xml:space="preserve">71112-1131   </t>
  </si>
  <si>
    <t xml:space="preserve">Zhotovenie izolácie proti vlhkosti za horúca vodor. náterom asfalt.                                                     </t>
  </si>
  <si>
    <t>I</t>
  </si>
  <si>
    <t>45.22.20</t>
  </si>
  <si>
    <t xml:space="preserve">111 613120   </t>
  </si>
  <si>
    <t xml:space="preserve">Asfalt AZIK bubny                                                                                                       </t>
  </si>
  <si>
    <t>26.82.12</t>
  </si>
  <si>
    <t xml:space="preserve">71146-1103   </t>
  </si>
  <si>
    <t xml:space="preserve">Zhotovenie izolácie tlakovej pripevnením fólie na celej ploche                                                          </t>
  </si>
  <si>
    <t xml:space="preserve">283 2E0032   </t>
  </si>
  <si>
    <t xml:space="preserve">Fólia izolačná Fatrafol 803, hr.1,5 mm - 222102                                                                         </t>
  </si>
  <si>
    <t>25.21.30</t>
  </si>
  <si>
    <t xml:space="preserve">99871-1201   </t>
  </si>
  <si>
    <t xml:space="preserve">Presun hmôt pre izolácie proti vode v objektoch výšky do 6 m                                                            </t>
  </si>
  <si>
    <t xml:space="preserve">%       </t>
  </si>
  <si>
    <t xml:space="preserve">99871-1292   </t>
  </si>
  <si>
    <t xml:space="preserve">Prípl. za zväčšený presun hmôt pre izolácie proti vode do 100 m                                                         </t>
  </si>
  <si>
    <t xml:space="preserve">711 - Izolácie proti vode a vlhkosti  spolu: </t>
  </si>
  <si>
    <t xml:space="preserve">PRÁCE A DODÁVKY PSV  spolu: </t>
  </si>
  <si>
    <t>OSTATNÉ</t>
  </si>
  <si>
    <t>OST</t>
  </si>
  <si>
    <t xml:space="preserve">99999-9909   </t>
  </si>
  <si>
    <t xml:space="preserve">Preloženie montovanej žb garáže                                                                                         </t>
  </si>
  <si>
    <t>U</t>
  </si>
  <si>
    <t xml:space="preserve">  .  .  </t>
  </si>
  <si>
    <t xml:space="preserve">OSTATNÉ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</si>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</sst>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8" formatCode="_-* #,##0\ &quot;Sk&quot;_-;\-* #,##0\ &quot;Sk&quot;_-;_-* &quot;-&quot;\ &quot;Sk&quot;_-;_-@_-"/>
    <numFmt numFmtId="190" formatCode="#,##0.000"/>
    <numFmt numFmtId="191" formatCode="#,##0.00000"/>
    <numFmt numFmtId="192" formatCode="#,##0&quot; &quot;"/>
    <numFmt numFmtId="197" formatCode="#,##0&quot; Sk&quot;;[Red]&quot;-&quot;#,##0&quot; Sk&quot;"/>
    <numFmt numFmtId="205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7" fontId="6" fillId="0" borderId="1"/>
    <xf numFmtId="0" fontId="6" fillId="0" borderId="1" applyFont="0" applyFill="0"/>
    <xf numFmtId="17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90" fontId="1" fillId="0" borderId="0" xfId="0" applyNumberFormat="1" applyFont="1" applyProtection="1"/>
    <xf numFmtId="4" fontId="1" fillId="0" borderId="0" xfId="0" applyNumberFormat="1" applyFont="1" applyProtection="1"/>
    <xf numFmtId="19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9" applyFont="1" applyBorder="1" applyAlignment="1">
      <alignment horizontal="left" vertical="center"/>
    </xf>
    <xf numFmtId="0" fontId="1" fillId="0" borderId="16" xfId="29" applyFont="1" applyBorder="1" applyAlignment="1">
      <alignment horizontal="left" vertical="center"/>
    </xf>
    <xf numFmtId="0" fontId="1" fillId="0" borderId="16" xfId="29" applyFont="1" applyBorder="1" applyAlignment="1">
      <alignment horizontal="right" vertical="center"/>
    </xf>
    <xf numFmtId="0" fontId="1" fillId="0" borderId="17" xfId="29" applyFont="1" applyBorder="1" applyAlignment="1">
      <alignment horizontal="left" vertical="center"/>
    </xf>
    <xf numFmtId="0" fontId="1" fillId="0" borderId="18" xfId="29" applyFont="1" applyBorder="1" applyAlignment="1">
      <alignment horizontal="left" vertical="center"/>
    </xf>
    <xf numFmtId="0" fontId="1" fillId="0" borderId="19" xfId="29" applyFont="1" applyBorder="1" applyAlignment="1">
      <alignment horizontal="left" vertical="center"/>
    </xf>
    <xf numFmtId="0" fontId="1" fillId="0" borderId="19" xfId="29" applyFont="1" applyBorder="1" applyAlignment="1">
      <alignment horizontal="right" vertical="center"/>
    </xf>
    <xf numFmtId="0" fontId="1" fillId="0" borderId="20" xfId="29" applyFont="1" applyBorder="1" applyAlignment="1">
      <alignment horizontal="left" vertical="center"/>
    </xf>
    <xf numFmtId="0" fontId="1" fillId="0" borderId="21" xfId="29" applyFont="1" applyBorder="1" applyAlignment="1">
      <alignment horizontal="left" vertical="center"/>
    </xf>
    <xf numFmtId="0" fontId="1" fillId="0" borderId="22" xfId="29" applyFont="1" applyBorder="1" applyAlignment="1">
      <alignment horizontal="left" vertical="center"/>
    </xf>
    <xf numFmtId="0" fontId="1" fillId="0" borderId="22" xfId="29" applyFont="1" applyBorder="1" applyAlignment="1">
      <alignment horizontal="right" vertical="center"/>
    </xf>
    <xf numFmtId="0" fontId="1" fillId="0" borderId="23" xfId="29" applyFont="1" applyBorder="1" applyAlignment="1">
      <alignment horizontal="left" vertical="center"/>
    </xf>
    <xf numFmtId="0" fontId="1" fillId="0" borderId="24" xfId="29" applyFont="1" applyBorder="1" applyAlignment="1">
      <alignment horizontal="left" vertical="center"/>
    </xf>
    <xf numFmtId="0" fontId="1" fillId="0" borderId="25" xfId="29" applyFont="1" applyBorder="1" applyAlignment="1">
      <alignment horizontal="right" vertical="center"/>
    </xf>
    <xf numFmtId="0" fontId="1" fillId="0" borderId="25" xfId="29" applyFont="1" applyBorder="1" applyAlignment="1">
      <alignment horizontal="left" vertical="center"/>
    </xf>
    <xf numFmtId="0" fontId="1" fillId="0" borderId="26" xfId="29" applyFont="1" applyBorder="1" applyAlignment="1">
      <alignment horizontal="left" vertical="center"/>
    </xf>
    <xf numFmtId="0" fontId="1" fillId="0" borderId="27" xfId="29" applyFont="1" applyBorder="1" applyAlignment="1">
      <alignment horizontal="left" vertical="center"/>
    </xf>
    <xf numFmtId="0" fontId="1" fillId="0" borderId="28" xfId="29" applyFont="1" applyBorder="1" applyAlignment="1">
      <alignment horizontal="right" vertical="center"/>
    </xf>
    <xf numFmtId="0" fontId="1" fillId="0" borderId="28" xfId="29" applyFont="1" applyBorder="1" applyAlignment="1">
      <alignment horizontal="left" vertical="center"/>
    </xf>
    <xf numFmtId="0" fontId="1" fillId="0" borderId="29" xfId="29" applyFont="1" applyBorder="1" applyAlignment="1">
      <alignment horizontal="left" vertical="center"/>
    </xf>
    <xf numFmtId="0" fontId="1" fillId="0" borderId="30" xfId="29" applyFont="1" applyBorder="1" applyAlignment="1">
      <alignment horizontal="left" vertical="center"/>
    </xf>
    <xf numFmtId="0" fontId="1" fillId="0" borderId="31" xfId="29" applyFont="1" applyBorder="1" applyAlignment="1">
      <alignment horizontal="left" vertical="center"/>
    </xf>
    <xf numFmtId="0" fontId="1" fillId="0" borderId="32" xfId="29" applyFont="1" applyBorder="1" applyAlignment="1">
      <alignment horizontal="left" vertical="center"/>
    </xf>
    <xf numFmtId="0" fontId="1" fillId="0" borderId="33" xfId="29" applyFont="1" applyBorder="1" applyAlignment="1">
      <alignment horizontal="left" vertical="center"/>
    </xf>
    <xf numFmtId="0" fontId="1" fillId="0" borderId="34" xfId="29" applyFont="1" applyBorder="1" applyAlignment="1">
      <alignment horizontal="left" vertical="center"/>
    </xf>
    <xf numFmtId="0" fontId="1" fillId="0" borderId="34" xfId="29" applyFont="1" applyBorder="1" applyAlignment="1">
      <alignment horizontal="center" vertical="center"/>
    </xf>
    <xf numFmtId="0" fontId="1" fillId="0" borderId="35" xfId="29" applyFont="1" applyBorder="1" applyAlignment="1">
      <alignment horizontal="center" vertical="center"/>
    </xf>
    <xf numFmtId="0" fontId="1" fillId="0" borderId="36" xfId="29" applyFont="1" applyBorder="1" applyAlignment="1">
      <alignment horizontal="center" vertical="center"/>
    </xf>
    <xf numFmtId="0" fontId="1" fillId="0" borderId="37" xfId="29" applyFont="1" applyBorder="1" applyAlignment="1">
      <alignment horizontal="center" vertical="center"/>
    </xf>
    <xf numFmtId="0" fontId="1" fillId="0" borderId="38" xfId="29" applyFont="1" applyBorder="1" applyAlignment="1">
      <alignment horizontal="center" vertical="center"/>
    </xf>
    <xf numFmtId="0" fontId="1" fillId="0" borderId="39" xfId="29" applyFont="1" applyBorder="1" applyAlignment="1">
      <alignment horizontal="center" vertical="center"/>
    </xf>
    <xf numFmtId="0" fontId="1" fillId="0" borderId="40" xfId="29" applyFont="1" applyBorder="1" applyAlignment="1">
      <alignment horizontal="left" vertical="center"/>
    </xf>
    <xf numFmtId="0" fontId="1" fillId="0" borderId="41" xfId="29" applyFont="1" applyBorder="1" applyAlignment="1">
      <alignment horizontal="left" vertical="center"/>
    </xf>
    <xf numFmtId="0" fontId="1" fillId="0" borderId="42" xfId="29" applyFont="1" applyBorder="1" applyAlignment="1">
      <alignment horizontal="center" vertical="center"/>
    </xf>
    <xf numFmtId="0" fontId="1" fillId="0" borderId="3" xfId="29" applyFont="1" applyBorder="1" applyAlignment="1">
      <alignment horizontal="left" vertical="center"/>
    </xf>
    <xf numFmtId="0" fontId="1" fillId="0" borderId="43" xfId="29" applyFont="1" applyBorder="1" applyAlignment="1">
      <alignment horizontal="left" vertical="center"/>
    </xf>
    <xf numFmtId="0" fontId="1" fillId="0" borderId="44" xfId="29" applyFont="1" applyBorder="1" applyAlignment="1">
      <alignment horizontal="center" vertical="center"/>
    </xf>
    <xf numFmtId="0" fontId="1" fillId="0" borderId="45" xfId="29" applyFont="1" applyBorder="1" applyAlignment="1">
      <alignment horizontal="left" vertical="center"/>
    </xf>
    <xf numFmtId="0" fontId="1" fillId="0" borderId="46" xfId="29" applyFont="1" applyBorder="1" applyAlignment="1">
      <alignment horizontal="center" vertical="center"/>
    </xf>
    <xf numFmtId="0" fontId="1" fillId="0" borderId="47" xfId="29" applyFont="1" applyBorder="1" applyAlignment="1">
      <alignment horizontal="left" vertical="center"/>
    </xf>
    <xf numFmtId="10" fontId="1" fillId="0" borderId="47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left" vertical="center"/>
    </xf>
    <xf numFmtId="0" fontId="1" fillId="0" borderId="46" xfId="29" applyFont="1" applyBorder="1" applyAlignment="1">
      <alignment horizontal="right" vertical="center"/>
    </xf>
    <xf numFmtId="0" fontId="1" fillId="0" borderId="49" xfId="29" applyFont="1" applyBorder="1" applyAlignment="1">
      <alignment horizontal="center" vertical="center"/>
    </xf>
    <xf numFmtId="0" fontId="1" fillId="0" borderId="50" xfId="29" applyFont="1" applyBorder="1" applyAlignment="1">
      <alignment horizontal="left" vertical="center"/>
    </xf>
    <xf numFmtId="0" fontId="1" fillId="0" borderId="50" xfId="29" applyFont="1" applyBorder="1" applyAlignment="1">
      <alignment horizontal="right" vertical="center"/>
    </xf>
    <xf numFmtId="0" fontId="1" fillId="0" borderId="51" xfId="29" applyFont="1" applyBorder="1" applyAlignment="1">
      <alignment horizontal="right" vertical="center"/>
    </xf>
    <xf numFmtId="3" fontId="1" fillId="0" borderId="0" xfId="29" applyNumberFormat="1" applyFont="1" applyBorder="1" applyAlignment="1">
      <alignment horizontal="right" vertical="center"/>
    </xf>
    <xf numFmtId="0" fontId="1" fillId="0" borderId="49" xfId="29" applyFont="1" applyBorder="1" applyAlignment="1">
      <alignment horizontal="left" vertical="center"/>
    </xf>
    <xf numFmtId="0" fontId="1" fillId="0" borderId="0" xfId="29" applyFont="1" applyBorder="1" applyAlignment="1">
      <alignment horizontal="right" vertical="center"/>
    </xf>
    <xf numFmtId="0" fontId="1" fillId="0" borderId="0" xfId="29" applyFont="1" applyBorder="1" applyAlignment="1">
      <alignment horizontal="left" vertical="center"/>
    </xf>
    <xf numFmtId="0" fontId="1" fillId="0" borderId="52" xfId="29" applyFont="1" applyBorder="1" applyAlignment="1">
      <alignment horizontal="right" vertical="center"/>
    </xf>
    <xf numFmtId="0" fontId="1" fillId="0" borderId="53" xfId="29" applyFont="1" applyBorder="1" applyAlignment="1">
      <alignment horizontal="right" vertical="center"/>
    </xf>
    <xf numFmtId="3" fontId="1" fillId="0" borderId="52" xfId="29" applyNumberFormat="1" applyFont="1" applyBorder="1" applyAlignment="1">
      <alignment horizontal="right" vertical="center"/>
    </xf>
    <xf numFmtId="3" fontId="1" fillId="0" borderId="54" xfId="29" applyNumberFormat="1" applyFont="1" applyBorder="1" applyAlignment="1">
      <alignment horizontal="right" vertical="center"/>
    </xf>
    <xf numFmtId="0" fontId="1" fillId="0" borderId="55" xfId="29" applyFont="1" applyBorder="1" applyAlignment="1">
      <alignment horizontal="left" vertical="center"/>
    </xf>
    <xf numFmtId="0" fontId="1" fillId="0" borderId="50" xfId="29" applyFont="1" applyBorder="1" applyAlignment="1">
      <alignment horizontal="center" vertical="center"/>
    </xf>
    <xf numFmtId="0" fontId="1" fillId="0" borderId="56" xfId="29" applyFont="1" applyBorder="1" applyAlignment="1">
      <alignment horizontal="center" vertical="center"/>
    </xf>
    <xf numFmtId="0" fontId="1" fillId="0" borderId="57" xfId="29" applyFont="1" applyBorder="1" applyAlignment="1">
      <alignment horizontal="left" vertical="center"/>
    </xf>
    <xf numFmtId="0" fontId="1" fillId="0" borderId="0" xfId="29" applyFont="1"/>
    <xf numFmtId="0" fontId="1" fillId="0" borderId="0" xfId="29" applyFont="1" applyAlignment="1">
      <alignment horizontal="left" vertical="center"/>
    </xf>
    <xf numFmtId="0" fontId="1" fillId="0" borderId="36" xfId="29" applyFont="1" applyBorder="1" applyAlignment="1">
      <alignment horizontal="left" vertical="center"/>
    </xf>
    <xf numFmtId="0" fontId="3" fillId="0" borderId="58" xfId="29" applyFont="1" applyBorder="1" applyAlignment="1">
      <alignment horizontal="center" vertical="center"/>
    </xf>
    <xf numFmtId="0" fontId="3" fillId="0" borderId="59" xfId="29" applyFont="1" applyBorder="1" applyAlignment="1">
      <alignment horizontal="center" vertical="center"/>
    </xf>
    <xf numFmtId="0" fontId="1" fillId="0" borderId="60" xfId="29" applyFont="1" applyBorder="1" applyAlignment="1">
      <alignment horizontal="left" vertical="center"/>
    </xf>
    <xf numFmtId="192" fontId="1" fillId="0" borderId="61" xfId="29" applyNumberFormat="1" applyFont="1" applyBorder="1" applyAlignment="1">
      <alignment horizontal="right" vertical="center"/>
    </xf>
    <xf numFmtId="0" fontId="1" fillId="0" borderId="48" xfId="29" applyFont="1" applyBorder="1" applyAlignment="1">
      <alignment horizontal="right" vertical="center"/>
    </xf>
    <xf numFmtId="0" fontId="1" fillId="0" borderId="62" xfId="29" applyNumberFormat="1" applyFont="1" applyBorder="1" applyAlignment="1">
      <alignment horizontal="left" vertical="center"/>
    </xf>
    <xf numFmtId="10" fontId="1" fillId="0" borderId="28" xfId="29" applyNumberFormat="1" applyFont="1" applyBorder="1" applyAlignment="1">
      <alignment horizontal="right" vertical="center"/>
    </xf>
    <xf numFmtId="10" fontId="1" fillId="0" borderId="19" xfId="29" applyNumberFormat="1" applyFont="1" applyBorder="1" applyAlignment="1">
      <alignment horizontal="right" vertical="center"/>
    </xf>
    <xf numFmtId="10" fontId="1" fillId="0" borderId="63" xfId="29" applyNumberFormat="1" applyFont="1" applyBorder="1" applyAlignment="1">
      <alignment horizontal="right" vertical="center"/>
    </xf>
    <xf numFmtId="0" fontId="1" fillId="0" borderId="15" xfId="29" applyFont="1" applyBorder="1" applyAlignment="1">
      <alignment horizontal="right" vertical="center"/>
    </xf>
    <xf numFmtId="0" fontId="1" fillId="0" borderId="27" xfId="29" applyFont="1" applyBorder="1" applyAlignment="1">
      <alignment horizontal="right" vertical="center"/>
    </xf>
    <xf numFmtId="0" fontId="1" fillId="0" borderId="30" xfId="29" applyFont="1" applyBorder="1" applyAlignment="1">
      <alignment horizontal="right" vertical="center"/>
    </xf>
    <xf numFmtId="0" fontId="1" fillId="0" borderId="31" xfId="29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8" applyFont="1"/>
    <xf numFmtId="0" fontId="3" fillId="0" borderId="0" xfId="28" applyFont="1"/>
    <xf numFmtId="49" fontId="3" fillId="0" borderId="0" xfId="28" applyNumberFormat="1" applyFont="1"/>
    <xf numFmtId="0" fontId="2" fillId="0" borderId="0" xfId="28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9" applyNumberFormat="1" applyFont="1" applyBorder="1" applyAlignment="1">
      <alignment horizontal="right" vertical="center"/>
    </xf>
    <xf numFmtId="3" fontId="1" fillId="0" borderId="53" xfId="29" applyNumberFormat="1" applyFont="1" applyBorder="1" applyAlignment="1">
      <alignment horizontal="right" vertical="center"/>
    </xf>
    <xf numFmtId="3" fontId="1" fillId="0" borderId="68" xfId="29" applyNumberFormat="1" applyFont="1" applyBorder="1" applyAlignment="1">
      <alignment horizontal="right" vertical="center"/>
    </xf>
    <xf numFmtId="3" fontId="1" fillId="0" borderId="17" xfId="29" applyNumberFormat="1" applyFont="1" applyBorder="1" applyAlignment="1">
      <alignment horizontal="right" vertical="center"/>
    </xf>
    <xf numFmtId="3" fontId="1" fillId="0" borderId="29" xfId="29" applyNumberFormat="1" applyFont="1" applyBorder="1" applyAlignment="1">
      <alignment horizontal="right" vertical="center"/>
    </xf>
    <xf numFmtId="3" fontId="1" fillId="0" borderId="32" xfId="29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9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9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9" applyNumberFormat="1" applyFont="1" applyBorder="1" applyAlignment="1">
      <alignment horizontal="right" vertical="center"/>
    </xf>
    <xf numFmtId="4" fontId="1" fillId="0" borderId="69" xfId="29" applyNumberFormat="1" applyFont="1" applyBorder="1" applyAlignment="1">
      <alignment horizontal="right" vertical="center"/>
    </xf>
    <xf numFmtId="4" fontId="1" fillId="0" borderId="3" xfId="29" applyNumberFormat="1" applyFont="1" applyBorder="1" applyAlignment="1">
      <alignment horizontal="right" vertical="center"/>
    </xf>
    <xf numFmtId="4" fontId="1" fillId="0" borderId="70" xfId="29" applyNumberFormat="1" applyFont="1" applyBorder="1" applyAlignment="1">
      <alignment horizontal="right" vertical="center"/>
    </xf>
    <xf numFmtId="4" fontId="1" fillId="0" borderId="71" xfId="29" applyNumberFormat="1" applyFont="1" applyBorder="1" applyAlignment="1">
      <alignment horizontal="right" vertical="center"/>
    </xf>
    <xf numFmtId="4" fontId="1" fillId="0" borderId="45" xfId="29" applyNumberFormat="1" applyFont="1" applyBorder="1" applyAlignment="1">
      <alignment horizontal="right" vertical="center"/>
    </xf>
    <xf numFmtId="4" fontId="1" fillId="0" borderId="48" xfId="29" applyNumberFormat="1" applyFont="1" applyBorder="1" applyAlignment="1">
      <alignment horizontal="right" vertical="center"/>
    </xf>
    <xf numFmtId="4" fontId="1" fillId="0" borderId="72" xfId="29" applyNumberFormat="1" applyFont="1" applyBorder="1" applyAlignment="1">
      <alignment horizontal="right" vertical="center"/>
    </xf>
    <xf numFmtId="4" fontId="1" fillId="0" borderId="47" xfId="29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91" fontId="3" fillId="0" borderId="0" xfId="0" applyNumberFormat="1" applyFont="1" applyAlignment="1" applyProtection="1">
      <alignment vertical="top"/>
    </xf>
    <xf numFmtId="19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4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6" builtinId="30" hidden="1"/>
    <cellStyle name="20 % - zvýraznenie2" xfId="39" builtinId="34" hidden="1"/>
    <cellStyle name="20 % - zvýraznenie3" xfId="42" builtinId="38" hidden="1"/>
    <cellStyle name="20 % - zvýraznenie4" xfId="45" builtinId="42" hidden="1"/>
    <cellStyle name="20 % - zvýraznenie5" xfId="48" builtinId="46" hidden="1"/>
    <cellStyle name="20 % - zvýraznenie6" xfId="51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7" builtinId="31" hidden="1"/>
    <cellStyle name="40 % - zvýraznenie2" xfId="40" builtinId="35" hidden="1"/>
    <cellStyle name="40 % - zvýraznenie3" xfId="43" builtinId="39" hidden="1"/>
    <cellStyle name="40 % - zvýraznenie4" xfId="46" builtinId="43" hidden="1"/>
    <cellStyle name="40 % - zvýraznenie5" xfId="49" builtinId="47" hidden="1"/>
    <cellStyle name="40 % - zvýraznenie6" xfId="52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8" builtinId="32" hidden="1"/>
    <cellStyle name="60 % - zvýraznenie2" xfId="41" builtinId="36" hidden="1"/>
    <cellStyle name="60 % - zvýraznenie3" xfId="44" builtinId="40" hidden="1"/>
    <cellStyle name="60 % - zvýraznenie4" xfId="47" builtinId="44" hidden="1"/>
    <cellStyle name="60 % - zvýraznenie5" xfId="50" builtinId="48" hidden="1"/>
    <cellStyle name="60 % - zvýraznenie6" xfId="53" builtinId="52" hidden="1"/>
    <cellStyle name="Celkem" xfId="24"/>
    <cellStyle name="data" xfId="25"/>
    <cellStyle name="Název" xfId="26"/>
    <cellStyle name="Normálna" xfId="0" builtinId="0"/>
    <cellStyle name="normálne_fakturuj99" xfId="27"/>
    <cellStyle name="normálne_KLs" xfId="28"/>
    <cellStyle name="normálne_KLv" xfId="29"/>
    <cellStyle name="Spolu" xfId="35" builtinId="25" hidden="1"/>
    <cellStyle name="TEXT" xfId="30"/>
    <cellStyle name="Text upozornění" xfId="31"/>
    <cellStyle name="Text upozornenia" xfId="34" builtinId="11" hidden="1"/>
    <cellStyle name="TEXT1" xfId="32"/>
    <cellStyle name="Titul" xfId="33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28" workbookViewId="0">
      <selection activeCell="J22" sqref="J22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105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103</v>
      </c>
      <c r="AC2" s="105"/>
      <c r="AD2" s="106"/>
    </row>
    <row r="3" spans="2:30" ht="18" customHeight="1">
      <c r="B3" s="26"/>
      <c r="C3" s="27" t="s">
        <v>106</v>
      </c>
      <c r="D3" s="27"/>
      <c r="E3" s="27"/>
      <c r="F3" s="27"/>
      <c r="G3" s="28" t="s">
        <v>107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108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109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110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110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 t="s">
        <v>111</v>
      </c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110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112</v>
      </c>
      <c r="D12" s="23"/>
      <c r="E12" s="23"/>
      <c r="F12" s="110">
        <f>IF(B12&lt;&gt;0,ROUND($J$31/B12,0),0)</f>
        <v>0</v>
      </c>
      <c r="G12" s="24">
        <v>1</v>
      </c>
      <c r="H12" s="23" t="s">
        <v>115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113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114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Prehlad!H74</f>
        <v>0</v>
      </c>
      <c r="E16" s="126">
        <f>Prehlad!I74</f>
        <v>0</v>
      </c>
      <c r="F16" s="127">
        <f>D16+E16</f>
        <v>0</v>
      </c>
      <c r="G16" s="52">
        <v>6</v>
      </c>
      <c r="H16" s="54" t="s">
        <v>116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Prehlad!H86</f>
        <v>0</v>
      </c>
      <c r="E17" s="128">
        <f>Prehlad!I86</f>
        <v>0</v>
      </c>
      <c r="F17" s="127">
        <f>D17+E17</f>
        <v>0</v>
      </c>
      <c r="G17" s="55">
        <v>7</v>
      </c>
      <c r="H17" s="57" t="s">
        <v>117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118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119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/>
    </row>
    <row r="23" spans="2:10" ht="18" customHeight="1">
      <c r="B23" s="55">
        <v>12</v>
      </c>
      <c r="C23" s="57" t="s">
        <v>120</v>
      </c>
      <c r="D23" s="91"/>
      <c r="E23" s="62">
        <v>0</v>
      </c>
      <c r="F23" s="129">
        <v>0</v>
      </c>
      <c r="G23" s="55">
        <v>17</v>
      </c>
      <c r="H23" s="57" t="s">
        <v>122</v>
      </c>
      <c r="I23" s="61"/>
      <c r="J23" s="129">
        <v>0</v>
      </c>
    </row>
    <row r="24" spans="2:10" ht="18" customHeight="1">
      <c r="B24" s="55">
        <v>13</v>
      </c>
      <c r="C24" s="57" t="s">
        <v>121</v>
      </c>
      <c r="D24" s="91"/>
      <c r="E24" s="62">
        <v>0</v>
      </c>
      <c r="F24" s="129">
        <v>0</v>
      </c>
      <c r="G24" s="55">
        <v>18</v>
      </c>
      <c r="H24" s="57" t="s">
        <v>123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124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125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126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showGridLines="0" workbookViewId="0">
      <pane ySplit="10" topLeftCell="A11" activePane="bottomLeft" state="frozen"/>
      <selection pane="bottomLeft" activeCell="A19" sqref="A19:A20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99</v>
      </c>
      <c r="C1" s="1"/>
      <c r="E1" s="21" t="s">
        <v>100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101</v>
      </c>
      <c r="C2" s="1"/>
      <c r="E2" s="21" t="s">
        <v>102</v>
      </c>
      <c r="F2" s="1"/>
      <c r="G2" s="1"/>
      <c r="Z2" s="104" t="s">
        <v>10</v>
      </c>
      <c r="AA2" s="105" t="s">
        <v>58</v>
      </c>
      <c r="AB2" s="105" t="s">
        <v>103</v>
      </c>
      <c r="AC2" s="105"/>
      <c r="AD2" s="106"/>
    </row>
    <row r="3" spans="1:30">
      <c r="A3" s="21" t="s">
        <v>59</v>
      </c>
      <c r="C3" s="1"/>
      <c r="E3" s="21" t="s">
        <v>104</v>
      </c>
      <c r="F3" s="1"/>
      <c r="G3" s="1"/>
      <c r="Z3" s="104" t="s">
        <v>13</v>
      </c>
      <c r="AA3" s="105" t="s">
        <v>60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61</v>
      </c>
      <c r="AB4" s="105" t="s">
        <v>12</v>
      </c>
      <c r="AC4" s="105"/>
      <c r="AD4" s="106"/>
    </row>
    <row r="5" spans="1:30">
      <c r="A5" s="21" t="s">
        <v>105</v>
      </c>
      <c r="B5" s="1"/>
      <c r="C5" s="1"/>
      <c r="D5" s="1"/>
      <c r="E5" s="1"/>
      <c r="F5" s="1"/>
      <c r="G5" s="1"/>
      <c r="Z5" s="104" t="s">
        <v>23</v>
      </c>
      <c r="AA5" s="105" t="s">
        <v>60</v>
      </c>
      <c r="AB5" s="105" t="s">
        <v>12</v>
      </c>
      <c r="AC5" s="105" t="s">
        <v>15</v>
      </c>
      <c r="AD5" s="106" t="s">
        <v>16</v>
      </c>
    </row>
    <row r="6" spans="1:30">
      <c r="A6" s="21" t="s">
        <v>106</v>
      </c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62</v>
      </c>
      <c r="B9" s="10" t="s">
        <v>63</v>
      </c>
      <c r="C9" s="10" t="s">
        <v>64</v>
      </c>
      <c r="D9" s="10" t="s">
        <v>65</v>
      </c>
      <c r="E9" s="18" t="s">
        <v>66</v>
      </c>
      <c r="F9" s="19" t="s">
        <v>67</v>
      </c>
      <c r="G9" s="1"/>
    </row>
    <row r="10" spans="1:30" ht="13.5" thickBot="1">
      <c r="A10" s="14"/>
      <c r="B10" s="15" t="s">
        <v>68</v>
      </c>
      <c r="C10" s="15" t="s">
        <v>30</v>
      </c>
      <c r="D10" s="15"/>
      <c r="E10" s="15" t="s">
        <v>65</v>
      </c>
      <c r="F10" s="20" t="s">
        <v>65</v>
      </c>
      <c r="G10" s="109" t="s">
        <v>69</v>
      </c>
    </row>
    <row r="11" spans="1:30" ht="13.5" thickTop="1"/>
    <row r="12" spans="1:30">
      <c r="A12" s="1" t="s">
        <v>128</v>
      </c>
      <c r="B12" s="6">
        <f>Prehlad!H25</f>
        <v>0</v>
      </c>
      <c r="C12" s="6">
        <f>Prehlad!I25</f>
        <v>0</v>
      </c>
      <c r="D12" s="6">
        <f>Prehlad!J25</f>
        <v>0</v>
      </c>
      <c r="E12" s="7">
        <f>Prehlad!L25</f>
        <v>0</v>
      </c>
      <c r="F12" s="5">
        <f>Prehlad!N25</f>
        <v>0</v>
      </c>
      <c r="G12" s="5">
        <f>Prehlad!W25</f>
        <v>122.61799999999999</v>
      </c>
    </row>
    <row r="13" spans="1:30">
      <c r="A13" s="1" t="s">
        <v>158</v>
      </c>
      <c r="B13" s="6">
        <f>Prehlad!H33</f>
        <v>0</v>
      </c>
      <c r="C13" s="6">
        <f>Prehlad!I33</f>
        <v>0</v>
      </c>
      <c r="D13" s="6">
        <f>Prehlad!J33</f>
        <v>0</v>
      </c>
      <c r="E13" s="7">
        <f>Prehlad!L33</f>
        <v>277.87447859999997</v>
      </c>
      <c r="F13" s="5">
        <f>Prehlad!N33</f>
        <v>0</v>
      </c>
      <c r="G13" s="5">
        <f>Prehlad!W33</f>
        <v>129.04399999999998</v>
      </c>
    </row>
    <row r="14" spans="1:30">
      <c r="A14" s="1" t="s">
        <v>174</v>
      </c>
      <c r="B14" s="6">
        <f>Prehlad!H39</f>
        <v>0</v>
      </c>
      <c r="C14" s="6">
        <f>Prehlad!I39</f>
        <v>0</v>
      </c>
      <c r="D14" s="6">
        <f>Prehlad!J39</f>
        <v>0</v>
      </c>
      <c r="E14" s="7">
        <f>Prehlad!L39</f>
        <v>75.215000000000003</v>
      </c>
      <c r="F14" s="5">
        <f>Prehlad!N39</f>
        <v>0</v>
      </c>
      <c r="G14" s="5">
        <f>Prehlad!W39</f>
        <v>187.95000000000002</v>
      </c>
    </row>
    <row r="15" spans="1:30">
      <c r="A15" s="1" t="s">
        <v>188</v>
      </c>
      <c r="B15" s="6">
        <f>Prehlad!H47</f>
        <v>0</v>
      </c>
      <c r="C15" s="6">
        <f>Prehlad!I47</f>
        <v>0</v>
      </c>
      <c r="D15" s="6">
        <f>Prehlad!J47</f>
        <v>0</v>
      </c>
      <c r="E15" s="7">
        <f>Prehlad!L47</f>
        <v>69.586843999999999</v>
      </c>
      <c r="F15" s="5">
        <f>Prehlad!N47</f>
        <v>0</v>
      </c>
      <c r="G15" s="5">
        <f>Prehlad!W47</f>
        <v>11.286999999999999</v>
      </c>
    </row>
    <row r="16" spans="1:30">
      <c r="A16" s="1" t="s">
        <v>205</v>
      </c>
      <c r="B16" s="6">
        <f>Prehlad!H51</f>
        <v>0</v>
      </c>
      <c r="C16" s="6">
        <f>Prehlad!I51</f>
        <v>0</v>
      </c>
      <c r="D16" s="6">
        <f>Prehlad!J51</f>
        <v>0</v>
      </c>
      <c r="E16" s="7">
        <f>Prehlad!L51</f>
        <v>8.5462358999999992</v>
      </c>
      <c r="F16" s="5">
        <f>Prehlad!N51</f>
        <v>0</v>
      </c>
      <c r="G16" s="5">
        <f>Prehlad!W51</f>
        <v>7.7910000000000004</v>
      </c>
    </row>
    <row r="17" spans="1:7">
      <c r="A17" s="1" t="s">
        <v>209</v>
      </c>
      <c r="B17" s="6">
        <f>Prehlad!H58</f>
        <v>0</v>
      </c>
      <c r="C17" s="6">
        <f>Prehlad!I58</f>
        <v>0</v>
      </c>
      <c r="D17" s="6">
        <f>Prehlad!J58</f>
        <v>0</v>
      </c>
      <c r="E17" s="7">
        <f>Prehlad!L58</f>
        <v>0.21725359999999999</v>
      </c>
      <c r="F17" s="5">
        <f>Prehlad!N58</f>
        <v>0</v>
      </c>
      <c r="G17" s="5">
        <f>Prehlad!W58</f>
        <v>3.3210000000000002</v>
      </c>
    </row>
    <row r="18" spans="1:7">
      <c r="A18" s="1" t="s">
        <v>223</v>
      </c>
      <c r="B18" s="6">
        <f>Prehlad!H72</f>
        <v>0</v>
      </c>
      <c r="C18" s="6">
        <f>Prehlad!I72</f>
        <v>0</v>
      </c>
      <c r="D18" s="6">
        <f>Prehlad!J72</f>
        <v>0</v>
      </c>
      <c r="E18" s="7">
        <f>Prehlad!L72</f>
        <v>350.63831999999996</v>
      </c>
      <c r="F18" s="5">
        <f>Prehlad!N72</f>
        <v>4.32</v>
      </c>
      <c r="G18" s="5">
        <f>Prehlad!W72</f>
        <v>203.59299999999999</v>
      </c>
    </row>
    <row r="19" spans="1:7">
      <c r="A19" s="1" t="s">
        <v>252</v>
      </c>
      <c r="B19" s="6">
        <f>Prehlad!H74</f>
        <v>0</v>
      </c>
      <c r="C19" s="6">
        <f>Prehlad!I74</f>
        <v>0</v>
      </c>
      <c r="D19" s="6">
        <f>Prehlad!J74</f>
        <v>0</v>
      </c>
      <c r="E19" s="7">
        <f>Prehlad!L74</f>
        <v>782.07813209999995</v>
      </c>
      <c r="F19" s="5">
        <f>Prehlad!N74</f>
        <v>4.32</v>
      </c>
      <c r="G19" s="5">
        <f>Prehlad!W74</f>
        <v>665.60399999999993</v>
      </c>
    </row>
    <row r="21" spans="1:7">
      <c r="A21" s="1" t="s">
        <v>254</v>
      </c>
      <c r="B21" s="6">
        <f>Prehlad!H84</f>
        <v>0</v>
      </c>
      <c r="C21" s="6">
        <f>Prehlad!I84</f>
        <v>0</v>
      </c>
      <c r="D21" s="6">
        <f>Prehlad!J84</f>
        <v>0</v>
      </c>
      <c r="E21" s="7">
        <f>Prehlad!L84</f>
        <v>0.50312000000000001</v>
      </c>
      <c r="F21" s="5">
        <f>Prehlad!N84</f>
        <v>0</v>
      </c>
      <c r="G21" s="5">
        <f>Prehlad!W84</f>
        <v>42.3</v>
      </c>
    </row>
    <row r="22" spans="1:7">
      <c r="A22" s="1" t="s">
        <v>274</v>
      </c>
      <c r="B22" s="6">
        <f>Prehlad!H86</f>
        <v>0</v>
      </c>
      <c r="C22" s="6">
        <f>Prehlad!I86</f>
        <v>0</v>
      </c>
      <c r="D22" s="6">
        <f>Prehlad!J86</f>
        <v>0</v>
      </c>
      <c r="E22" s="7">
        <f>Prehlad!L86</f>
        <v>0.50312000000000001</v>
      </c>
      <c r="F22" s="5">
        <f>Prehlad!N86</f>
        <v>0</v>
      </c>
      <c r="G22" s="5">
        <f>Prehlad!W86</f>
        <v>42.3</v>
      </c>
    </row>
    <row r="24" spans="1:7">
      <c r="A24" s="1" t="s">
        <v>275</v>
      </c>
      <c r="B24" s="6">
        <f>Prehlad!H91</f>
        <v>0</v>
      </c>
      <c r="C24" s="6">
        <f>Prehlad!I91</f>
        <v>0</v>
      </c>
      <c r="D24" s="6">
        <f>Prehlad!J91</f>
        <v>0</v>
      </c>
      <c r="E24" s="7">
        <f>Prehlad!L91</f>
        <v>0</v>
      </c>
      <c r="F24" s="5">
        <f>Prehlad!N91</f>
        <v>0</v>
      </c>
      <c r="G24" s="5">
        <f>Prehlad!W91</f>
        <v>1</v>
      </c>
    </row>
    <row r="25" spans="1:7">
      <c r="A25" s="1" t="s">
        <v>281</v>
      </c>
      <c r="B25" s="6">
        <f>Prehlad!H93</f>
        <v>0</v>
      </c>
      <c r="C25" s="6">
        <f>Prehlad!I93</f>
        <v>0</v>
      </c>
      <c r="D25" s="6">
        <f>Prehlad!J93</f>
        <v>0</v>
      </c>
      <c r="E25" s="7">
        <f>Prehlad!L93</f>
        <v>0</v>
      </c>
      <c r="F25" s="5">
        <f>Prehlad!N93</f>
        <v>0</v>
      </c>
      <c r="G25" s="5">
        <f>Prehlad!W93</f>
        <v>1</v>
      </c>
    </row>
    <row r="28" spans="1:7">
      <c r="A28" s="1" t="s">
        <v>282</v>
      </c>
      <c r="B28" s="6">
        <f>Prehlad!H95</f>
        <v>0</v>
      </c>
      <c r="C28" s="6">
        <f>Prehlad!I95</f>
        <v>0</v>
      </c>
      <c r="D28" s="6">
        <f>Prehlad!J95</f>
        <v>0</v>
      </c>
      <c r="E28" s="7">
        <f>Prehlad!L95</f>
        <v>782.58125209999992</v>
      </c>
      <c r="F28" s="5">
        <f>Prehlad!N95</f>
        <v>4.32</v>
      </c>
      <c r="G28" s="5">
        <f>Prehlad!W95</f>
        <v>708.90399999999988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"/>
  <sheetViews>
    <sheetView showGridLines="0" tabSelected="1" workbookViewId="0">
      <pane ySplit="10" topLeftCell="A65" activePane="bottomLeft" state="frozen"/>
      <selection pane="bottomLeft" activeCell="D74" sqref="D74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99</v>
      </c>
      <c r="B1" s="1"/>
      <c r="C1" s="1"/>
      <c r="D1" s="1"/>
      <c r="E1" s="21" t="s">
        <v>100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101</v>
      </c>
      <c r="B2" s="1"/>
      <c r="C2" s="1"/>
      <c r="D2" s="1"/>
      <c r="E2" s="21" t="s">
        <v>102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70</v>
      </c>
      <c r="AB2" s="105" t="s">
        <v>103</v>
      </c>
      <c r="AC2" s="105"/>
      <c r="AD2" s="106"/>
      <c r="AE2" s="1"/>
      <c r="AF2" s="1"/>
      <c r="AG2" s="1"/>
      <c r="AH2" s="1"/>
    </row>
    <row r="3" spans="1:34">
      <c r="A3" s="21" t="s">
        <v>59</v>
      </c>
      <c r="B3" s="1"/>
      <c r="C3" s="1"/>
      <c r="D3" s="1"/>
      <c r="E3" s="21" t="s">
        <v>104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71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72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71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 t="s">
        <v>106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73</v>
      </c>
      <c r="B9" s="10" t="s">
        <v>74</v>
      </c>
      <c r="C9" s="10" t="s">
        <v>75</v>
      </c>
      <c r="D9" s="10" t="s">
        <v>76</v>
      </c>
      <c r="E9" s="10" t="s">
        <v>77</v>
      </c>
      <c r="F9" s="10" t="s">
        <v>78</v>
      </c>
      <c r="G9" s="10" t="s">
        <v>79</v>
      </c>
      <c r="H9" s="10" t="s">
        <v>63</v>
      </c>
      <c r="I9" s="10" t="s">
        <v>64</v>
      </c>
      <c r="J9" s="10" t="s">
        <v>65</v>
      </c>
      <c r="K9" s="11" t="s">
        <v>66</v>
      </c>
      <c r="L9" s="12"/>
      <c r="M9" s="13" t="s">
        <v>67</v>
      </c>
      <c r="N9" s="12"/>
      <c r="O9" s="97" t="s">
        <v>3</v>
      </c>
      <c r="P9" s="98" t="s">
        <v>80</v>
      </c>
      <c r="Q9" s="99" t="s">
        <v>77</v>
      </c>
      <c r="R9" s="99" t="s">
        <v>77</v>
      </c>
      <c r="S9" s="100" t="s">
        <v>77</v>
      </c>
      <c r="T9" s="108" t="s">
        <v>81</v>
      </c>
      <c r="U9" s="108" t="s">
        <v>82</v>
      </c>
      <c r="V9" s="108" t="s">
        <v>83</v>
      </c>
      <c r="W9" s="109" t="s">
        <v>69</v>
      </c>
      <c r="X9" s="109" t="s">
        <v>84</v>
      </c>
      <c r="Y9" s="109" t="s">
        <v>85</v>
      </c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86</v>
      </c>
      <c r="B10" s="15" t="s">
        <v>87</v>
      </c>
      <c r="C10" s="16"/>
      <c r="D10" s="15" t="s">
        <v>88</v>
      </c>
      <c r="E10" s="15" t="s">
        <v>89</v>
      </c>
      <c r="F10" s="15" t="s">
        <v>90</v>
      </c>
      <c r="G10" s="15" t="s">
        <v>91</v>
      </c>
      <c r="H10" s="15" t="s">
        <v>68</v>
      </c>
      <c r="I10" s="15" t="s">
        <v>30</v>
      </c>
      <c r="J10" s="15"/>
      <c r="K10" s="15" t="s">
        <v>79</v>
      </c>
      <c r="L10" s="15" t="s">
        <v>65</v>
      </c>
      <c r="M10" s="17" t="s">
        <v>79</v>
      </c>
      <c r="N10" s="15" t="s">
        <v>65</v>
      </c>
      <c r="O10" s="20" t="s">
        <v>92</v>
      </c>
      <c r="P10" s="101"/>
      <c r="Q10" s="102" t="s">
        <v>93</v>
      </c>
      <c r="R10" s="102" t="s">
        <v>94</v>
      </c>
      <c r="S10" s="103" t="s">
        <v>95</v>
      </c>
      <c r="T10" s="108" t="s">
        <v>96</v>
      </c>
      <c r="U10" s="108" t="s">
        <v>97</v>
      </c>
      <c r="V10" s="108" t="s">
        <v>98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127</v>
      </c>
    </row>
    <row r="13" spans="1:34">
      <c r="B13" s="118" t="s">
        <v>128</v>
      </c>
    </row>
    <row r="14" spans="1:34" ht="25.5">
      <c r="A14" s="116">
        <v>1</v>
      </c>
      <c r="B14" s="117" t="s">
        <v>129</v>
      </c>
      <c r="C14" s="118" t="s">
        <v>130</v>
      </c>
      <c r="D14" s="125" t="s">
        <v>131</v>
      </c>
      <c r="E14" s="120">
        <v>176.78</v>
      </c>
      <c r="F14" s="119" t="s">
        <v>132</v>
      </c>
      <c r="H14" s="121">
        <f t="shared" ref="H14:H24" si="0">ROUND(E14*G14, 2)</f>
        <v>0</v>
      </c>
      <c r="J14" s="121">
        <f t="shared" ref="J14:J24" si="1">ROUND(E14*G14, 2)</f>
        <v>0</v>
      </c>
      <c r="O14" s="119">
        <v>20</v>
      </c>
      <c r="P14" s="119" t="s">
        <v>133</v>
      </c>
      <c r="T14" s="123" t="s">
        <v>2</v>
      </c>
      <c r="U14" s="123" t="s">
        <v>2</v>
      </c>
      <c r="V14" s="123" t="s">
        <v>49</v>
      </c>
      <c r="W14" s="124">
        <v>12.198</v>
      </c>
      <c r="Z14" s="119" t="s">
        <v>134</v>
      </c>
      <c r="AA14" s="119">
        <v>102040002002</v>
      </c>
    </row>
    <row r="15" spans="1:34">
      <c r="A15" s="116">
        <v>2</v>
      </c>
      <c r="B15" s="117" t="s">
        <v>129</v>
      </c>
      <c r="C15" s="118" t="s">
        <v>135</v>
      </c>
      <c r="D15" s="125" t="s">
        <v>136</v>
      </c>
      <c r="E15" s="120">
        <v>176.78</v>
      </c>
      <c r="F15" s="119" t="s">
        <v>132</v>
      </c>
      <c r="H15" s="121">
        <f t="shared" si="0"/>
        <v>0</v>
      </c>
      <c r="J15" s="121">
        <f t="shared" si="1"/>
        <v>0</v>
      </c>
      <c r="O15" s="119">
        <v>20</v>
      </c>
      <c r="P15" s="119" t="s">
        <v>133</v>
      </c>
      <c r="T15" s="123" t="s">
        <v>2</v>
      </c>
      <c r="U15" s="123" t="s">
        <v>2</v>
      </c>
      <c r="V15" s="123" t="s">
        <v>49</v>
      </c>
      <c r="W15" s="124">
        <v>6.1870000000000003</v>
      </c>
      <c r="Z15" s="119" t="s">
        <v>134</v>
      </c>
      <c r="AA15" s="119">
        <v>102020002009</v>
      </c>
    </row>
    <row r="16" spans="1:34">
      <c r="A16" s="116">
        <v>3</v>
      </c>
      <c r="B16" s="117" t="s">
        <v>137</v>
      </c>
      <c r="C16" s="118" t="s">
        <v>138</v>
      </c>
      <c r="D16" s="125" t="s">
        <v>139</v>
      </c>
      <c r="E16" s="120">
        <v>22.96</v>
      </c>
      <c r="F16" s="119" t="s">
        <v>132</v>
      </c>
      <c r="H16" s="121">
        <f t="shared" si="0"/>
        <v>0</v>
      </c>
      <c r="J16" s="121">
        <f t="shared" si="1"/>
        <v>0</v>
      </c>
      <c r="O16" s="119">
        <v>20</v>
      </c>
      <c r="P16" s="119" t="s">
        <v>133</v>
      </c>
      <c r="T16" s="123" t="s">
        <v>2</v>
      </c>
      <c r="U16" s="123" t="s">
        <v>2</v>
      </c>
      <c r="V16" s="123" t="s">
        <v>49</v>
      </c>
      <c r="W16" s="124">
        <v>51.27</v>
      </c>
      <c r="Z16" s="119" t="s">
        <v>140</v>
      </c>
      <c r="AA16" s="119">
        <v>103010102001</v>
      </c>
    </row>
    <row r="17" spans="1:27">
      <c r="A17" s="116">
        <v>4</v>
      </c>
      <c r="B17" s="117" t="s">
        <v>137</v>
      </c>
      <c r="C17" s="118" t="s">
        <v>141</v>
      </c>
      <c r="D17" s="125" t="s">
        <v>142</v>
      </c>
      <c r="E17" s="120">
        <v>22.96</v>
      </c>
      <c r="F17" s="119" t="s">
        <v>132</v>
      </c>
      <c r="H17" s="121">
        <f t="shared" si="0"/>
        <v>0</v>
      </c>
      <c r="J17" s="121">
        <f t="shared" si="1"/>
        <v>0</v>
      </c>
      <c r="O17" s="119">
        <v>20</v>
      </c>
      <c r="P17" s="119" t="s">
        <v>133</v>
      </c>
      <c r="T17" s="123" t="s">
        <v>2</v>
      </c>
      <c r="U17" s="123" t="s">
        <v>2</v>
      </c>
      <c r="V17" s="123" t="s">
        <v>49</v>
      </c>
      <c r="W17" s="124">
        <v>2.2269999999999999</v>
      </c>
      <c r="Z17" s="119" t="s">
        <v>140</v>
      </c>
      <c r="AA17" s="119">
        <v>103010102009</v>
      </c>
    </row>
    <row r="18" spans="1:27">
      <c r="A18" s="116">
        <v>5</v>
      </c>
      <c r="B18" s="117" t="s">
        <v>137</v>
      </c>
      <c r="C18" s="118" t="s">
        <v>143</v>
      </c>
      <c r="D18" s="125" t="s">
        <v>144</v>
      </c>
      <c r="E18" s="120">
        <v>1.944</v>
      </c>
      <c r="F18" s="119" t="s">
        <v>132</v>
      </c>
      <c r="H18" s="121">
        <f t="shared" si="0"/>
        <v>0</v>
      </c>
      <c r="J18" s="121">
        <f t="shared" si="1"/>
        <v>0</v>
      </c>
      <c r="O18" s="119">
        <v>20</v>
      </c>
      <c r="P18" s="119" t="s">
        <v>133</v>
      </c>
      <c r="T18" s="123" t="s">
        <v>2</v>
      </c>
      <c r="U18" s="123" t="s">
        <v>2</v>
      </c>
      <c r="V18" s="123" t="s">
        <v>49</v>
      </c>
      <c r="W18" s="124">
        <v>3.8180000000000001</v>
      </c>
      <c r="Z18" s="119" t="s">
        <v>140</v>
      </c>
      <c r="AA18" s="119">
        <v>103020102001</v>
      </c>
    </row>
    <row r="19" spans="1:27">
      <c r="A19" s="116">
        <v>6</v>
      </c>
      <c r="B19" s="117" t="s">
        <v>137</v>
      </c>
      <c r="C19" s="118" t="s">
        <v>145</v>
      </c>
      <c r="D19" s="125" t="s">
        <v>146</v>
      </c>
      <c r="E19" s="120">
        <v>1.944</v>
      </c>
      <c r="F19" s="119" t="s">
        <v>132</v>
      </c>
      <c r="H19" s="121">
        <f t="shared" si="0"/>
        <v>0</v>
      </c>
      <c r="J19" s="121">
        <f t="shared" si="1"/>
        <v>0</v>
      </c>
      <c r="O19" s="119">
        <v>20</v>
      </c>
      <c r="P19" s="119" t="s">
        <v>133</v>
      </c>
      <c r="T19" s="123" t="s">
        <v>2</v>
      </c>
      <c r="U19" s="123" t="s">
        <v>2</v>
      </c>
      <c r="V19" s="123" t="s">
        <v>49</v>
      </c>
      <c r="W19" s="124">
        <v>0.53500000000000003</v>
      </c>
      <c r="Z19" s="119" t="s">
        <v>140</v>
      </c>
      <c r="AA19" s="119">
        <v>103020102019</v>
      </c>
    </row>
    <row r="20" spans="1:27">
      <c r="A20" s="116">
        <v>7</v>
      </c>
      <c r="B20" s="117" t="s">
        <v>129</v>
      </c>
      <c r="C20" s="118" t="s">
        <v>147</v>
      </c>
      <c r="D20" s="125" t="s">
        <v>148</v>
      </c>
      <c r="E20" s="120">
        <v>24.443999999999999</v>
      </c>
      <c r="F20" s="119" t="s">
        <v>132</v>
      </c>
      <c r="H20" s="121">
        <f t="shared" si="0"/>
        <v>0</v>
      </c>
      <c r="J20" s="121">
        <f t="shared" si="1"/>
        <v>0</v>
      </c>
      <c r="O20" s="119">
        <v>20</v>
      </c>
      <c r="P20" s="119" t="s">
        <v>133</v>
      </c>
      <c r="T20" s="123" t="s">
        <v>2</v>
      </c>
      <c r="U20" s="123" t="s">
        <v>2</v>
      </c>
      <c r="V20" s="123" t="s">
        <v>49</v>
      </c>
      <c r="W20" s="124">
        <v>7.7489999999999997</v>
      </c>
      <c r="Z20" s="119" t="s">
        <v>134</v>
      </c>
      <c r="AA20" s="119">
        <v>10601</v>
      </c>
    </row>
    <row r="21" spans="1:27">
      <c r="A21" s="116">
        <v>8</v>
      </c>
      <c r="B21" s="117" t="s">
        <v>137</v>
      </c>
      <c r="C21" s="118" t="s">
        <v>149</v>
      </c>
      <c r="D21" s="125" t="s">
        <v>150</v>
      </c>
      <c r="E21" s="120">
        <v>201.22399999999999</v>
      </c>
      <c r="F21" s="119" t="s">
        <v>132</v>
      </c>
      <c r="H21" s="121">
        <f t="shared" si="0"/>
        <v>0</v>
      </c>
      <c r="J21" s="121">
        <f t="shared" si="1"/>
        <v>0</v>
      </c>
      <c r="O21" s="119">
        <v>20</v>
      </c>
      <c r="P21" s="119" t="s">
        <v>133</v>
      </c>
      <c r="T21" s="123" t="s">
        <v>2</v>
      </c>
      <c r="U21" s="123" t="s">
        <v>2</v>
      </c>
      <c r="V21" s="123" t="s">
        <v>49</v>
      </c>
      <c r="W21" s="124">
        <v>16.298999999999999</v>
      </c>
      <c r="Z21" s="119" t="s">
        <v>134</v>
      </c>
      <c r="AA21" s="119">
        <v>106020101001</v>
      </c>
    </row>
    <row r="22" spans="1:27" ht="25.5">
      <c r="A22" s="116">
        <v>9</v>
      </c>
      <c r="B22" s="117" t="s">
        <v>137</v>
      </c>
      <c r="C22" s="118" t="s">
        <v>151</v>
      </c>
      <c r="D22" s="125" t="s">
        <v>152</v>
      </c>
      <c r="E22" s="120">
        <v>201.22399999999999</v>
      </c>
      <c r="F22" s="119" t="s">
        <v>132</v>
      </c>
      <c r="H22" s="121">
        <f t="shared" si="0"/>
        <v>0</v>
      </c>
      <c r="J22" s="121">
        <f t="shared" si="1"/>
        <v>0</v>
      </c>
      <c r="O22" s="119">
        <v>20</v>
      </c>
      <c r="P22" s="119" t="s">
        <v>133</v>
      </c>
      <c r="T22" s="123" t="s">
        <v>2</v>
      </c>
      <c r="U22" s="123" t="s">
        <v>2</v>
      </c>
      <c r="V22" s="123" t="s">
        <v>49</v>
      </c>
      <c r="W22" s="124">
        <v>2.2130000000000001</v>
      </c>
      <c r="Z22" s="119" t="s">
        <v>134</v>
      </c>
      <c r="AA22" s="119">
        <v>10602</v>
      </c>
    </row>
    <row r="23" spans="1:27">
      <c r="A23" s="116">
        <v>10</v>
      </c>
      <c r="B23" s="117" t="s">
        <v>137</v>
      </c>
      <c r="C23" s="118" t="s">
        <v>153</v>
      </c>
      <c r="D23" s="125" t="s">
        <v>154</v>
      </c>
      <c r="E23" s="120">
        <v>201.22399999999999</v>
      </c>
      <c r="F23" s="119" t="s">
        <v>132</v>
      </c>
      <c r="H23" s="121">
        <f t="shared" si="0"/>
        <v>0</v>
      </c>
      <c r="J23" s="121">
        <f t="shared" si="1"/>
        <v>0</v>
      </c>
      <c r="O23" s="119">
        <v>20</v>
      </c>
      <c r="P23" s="119" t="s">
        <v>133</v>
      </c>
      <c r="T23" s="123" t="s">
        <v>2</v>
      </c>
      <c r="U23" s="123" t="s">
        <v>2</v>
      </c>
      <c r="V23" s="123" t="s">
        <v>49</v>
      </c>
      <c r="W23" s="124">
        <v>18.311</v>
      </c>
      <c r="Z23" s="119" t="s">
        <v>134</v>
      </c>
      <c r="AA23" s="119">
        <v>106070007003</v>
      </c>
    </row>
    <row r="24" spans="1:27">
      <c r="A24" s="116">
        <v>11</v>
      </c>
      <c r="B24" s="117" t="s">
        <v>137</v>
      </c>
      <c r="C24" s="118" t="s">
        <v>155</v>
      </c>
      <c r="D24" s="125" t="s">
        <v>156</v>
      </c>
      <c r="E24" s="120">
        <v>201.22399999999999</v>
      </c>
      <c r="F24" s="119" t="s">
        <v>132</v>
      </c>
      <c r="H24" s="121">
        <f t="shared" si="0"/>
        <v>0</v>
      </c>
      <c r="J24" s="121">
        <f t="shared" si="1"/>
        <v>0</v>
      </c>
      <c r="O24" s="119">
        <v>20</v>
      </c>
      <c r="P24" s="119" t="s">
        <v>133</v>
      </c>
      <c r="T24" s="123" t="s">
        <v>2</v>
      </c>
      <c r="U24" s="123" t="s">
        <v>2</v>
      </c>
      <c r="V24" s="123" t="s">
        <v>49</v>
      </c>
      <c r="W24" s="124">
        <v>1.8109999999999999</v>
      </c>
      <c r="Z24" s="119" t="s">
        <v>140</v>
      </c>
      <c r="AA24" s="119">
        <v>104010007001</v>
      </c>
    </row>
    <row r="25" spans="1:27">
      <c r="D25" s="136" t="s">
        <v>157</v>
      </c>
      <c r="E25" s="137">
        <f>J25</f>
        <v>0</v>
      </c>
      <c r="H25" s="137">
        <f>SUM(H12:H24)</f>
        <v>0</v>
      </c>
      <c r="I25" s="137">
        <f>SUM(I12:I24)</f>
        <v>0</v>
      </c>
      <c r="J25" s="137">
        <f>SUM(J12:J24)</f>
        <v>0</v>
      </c>
      <c r="L25" s="138">
        <f>SUM(L12:L24)</f>
        <v>0</v>
      </c>
      <c r="N25" s="139">
        <f>SUM(N12:N24)</f>
        <v>0</v>
      </c>
      <c r="W25" s="124">
        <f>SUM(W12:W24)</f>
        <v>122.61799999999999</v>
      </c>
    </row>
    <row r="27" spans="1:27">
      <c r="B27" s="118" t="s">
        <v>158</v>
      </c>
    </row>
    <row r="28" spans="1:27">
      <c r="A28" s="116">
        <v>12</v>
      </c>
      <c r="B28" s="117" t="s">
        <v>159</v>
      </c>
      <c r="C28" s="118" t="s">
        <v>160</v>
      </c>
      <c r="D28" s="125" t="s">
        <v>161</v>
      </c>
      <c r="E28" s="120">
        <v>78.010000000000005</v>
      </c>
      <c r="F28" s="119" t="s">
        <v>132</v>
      </c>
      <c r="H28" s="121">
        <f>ROUND(E28*G28, 2)</f>
        <v>0</v>
      </c>
      <c r="J28" s="121">
        <f>ROUND(E28*G28, 2)</f>
        <v>0</v>
      </c>
      <c r="K28" s="122">
        <v>2.4193099999999998</v>
      </c>
      <c r="L28" s="122">
        <f>E28*K28</f>
        <v>188.73037310000001</v>
      </c>
      <c r="O28" s="119">
        <v>20</v>
      </c>
      <c r="P28" s="119" t="s">
        <v>133</v>
      </c>
      <c r="T28" s="123" t="s">
        <v>2</v>
      </c>
      <c r="U28" s="123" t="s">
        <v>2</v>
      </c>
      <c r="V28" s="123" t="s">
        <v>49</v>
      </c>
      <c r="W28" s="124">
        <v>35.573</v>
      </c>
      <c r="Z28" s="119" t="s">
        <v>162</v>
      </c>
      <c r="AA28" s="119">
        <v>1101030104001</v>
      </c>
    </row>
    <row r="29" spans="1:27">
      <c r="A29" s="116">
        <v>13</v>
      </c>
      <c r="B29" s="117" t="s">
        <v>159</v>
      </c>
      <c r="C29" s="118" t="s">
        <v>163</v>
      </c>
      <c r="D29" s="125" t="s">
        <v>164</v>
      </c>
      <c r="E29" s="120">
        <v>33.64</v>
      </c>
      <c r="F29" s="119" t="s">
        <v>132</v>
      </c>
      <c r="H29" s="121">
        <f>ROUND(E29*G29, 2)</f>
        <v>0</v>
      </c>
      <c r="J29" s="121">
        <f>ROUND(E29*G29, 2)</f>
        <v>0</v>
      </c>
      <c r="K29" s="122">
        <v>2.54434</v>
      </c>
      <c r="L29" s="122">
        <f>E29*K29</f>
        <v>85.5915976</v>
      </c>
      <c r="O29" s="119">
        <v>20</v>
      </c>
      <c r="P29" s="119" t="s">
        <v>133</v>
      </c>
      <c r="T29" s="123" t="s">
        <v>2</v>
      </c>
      <c r="U29" s="123" t="s">
        <v>2</v>
      </c>
      <c r="V29" s="123" t="s">
        <v>49</v>
      </c>
      <c r="W29" s="124">
        <v>19.611999999999998</v>
      </c>
      <c r="Z29" s="119" t="s">
        <v>162</v>
      </c>
      <c r="AA29" s="119">
        <v>1101030101</v>
      </c>
    </row>
    <row r="30" spans="1:27">
      <c r="A30" s="116">
        <v>14</v>
      </c>
      <c r="B30" s="117" t="s">
        <v>159</v>
      </c>
      <c r="C30" s="118" t="s">
        <v>165</v>
      </c>
      <c r="D30" s="125" t="s">
        <v>166</v>
      </c>
      <c r="E30" s="120">
        <v>36.36</v>
      </c>
      <c r="F30" s="119" t="s">
        <v>167</v>
      </c>
      <c r="H30" s="121">
        <f>ROUND(E30*G30, 2)</f>
        <v>0</v>
      </c>
      <c r="J30" s="121">
        <f>ROUND(E30*G30, 2)</f>
        <v>0</v>
      </c>
      <c r="K30" s="122">
        <v>2.2300000000000002E-3</v>
      </c>
      <c r="L30" s="122">
        <f>E30*K30</f>
        <v>8.108280000000001E-2</v>
      </c>
      <c r="O30" s="119">
        <v>20</v>
      </c>
      <c r="P30" s="119" t="s">
        <v>133</v>
      </c>
      <c r="T30" s="123" t="s">
        <v>2</v>
      </c>
      <c r="U30" s="123" t="s">
        <v>2</v>
      </c>
      <c r="V30" s="123" t="s">
        <v>49</v>
      </c>
      <c r="W30" s="124">
        <v>13.271000000000001</v>
      </c>
      <c r="Z30" s="119" t="s">
        <v>162</v>
      </c>
      <c r="AA30" s="119">
        <v>1101031101041</v>
      </c>
    </row>
    <row r="31" spans="1:27">
      <c r="A31" s="116">
        <v>15</v>
      </c>
      <c r="B31" s="117" t="s">
        <v>159</v>
      </c>
      <c r="C31" s="118" t="s">
        <v>168</v>
      </c>
      <c r="D31" s="125" t="s">
        <v>169</v>
      </c>
      <c r="E31" s="120">
        <v>36.36</v>
      </c>
      <c r="F31" s="119" t="s">
        <v>167</v>
      </c>
      <c r="H31" s="121">
        <f>ROUND(E31*G31, 2)</f>
        <v>0</v>
      </c>
      <c r="J31" s="121">
        <f>ROUND(E31*G31, 2)</f>
        <v>0</v>
      </c>
      <c r="O31" s="119">
        <v>20</v>
      </c>
      <c r="P31" s="119" t="s">
        <v>133</v>
      </c>
      <c r="T31" s="123" t="s">
        <v>2</v>
      </c>
      <c r="U31" s="123" t="s">
        <v>2</v>
      </c>
      <c r="V31" s="123" t="s">
        <v>49</v>
      </c>
      <c r="W31" s="124">
        <v>7.1269999999999998</v>
      </c>
      <c r="Z31" s="119" t="s">
        <v>162</v>
      </c>
      <c r="AA31" s="119">
        <v>1101031101042</v>
      </c>
    </row>
    <row r="32" spans="1:27">
      <c r="A32" s="116">
        <v>16</v>
      </c>
      <c r="B32" s="117" t="s">
        <v>159</v>
      </c>
      <c r="C32" s="118" t="s">
        <v>170</v>
      </c>
      <c r="D32" s="125" t="s">
        <v>171</v>
      </c>
      <c r="E32" s="120">
        <v>3.51</v>
      </c>
      <c r="F32" s="119" t="s">
        <v>172</v>
      </c>
      <c r="H32" s="121">
        <f>ROUND(E32*G32, 2)</f>
        <v>0</v>
      </c>
      <c r="J32" s="121">
        <f>ROUND(E32*G32, 2)</f>
        <v>0</v>
      </c>
      <c r="K32" s="122">
        <v>0.98900999999999994</v>
      </c>
      <c r="L32" s="122">
        <f>E32*K32</f>
        <v>3.4714250999999994</v>
      </c>
      <c r="O32" s="119">
        <v>20</v>
      </c>
      <c r="P32" s="119" t="s">
        <v>133</v>
      </c>
      <c r="T32" s="123" t="s">
        <v>2</v>
      </c>
      <c r="U32" s="123" t="s">
        <v>2</v>
      </c>
      <c r="V32" s="123" t="s">
        <v>49</v>
      </c>
      <c r="W32" s="124">
        <v>53.460999999999999</v>
      </c>
      <c r="Z32" s="119" t="s">
        <v>162</v>
      </c>
      <c r="AA32" s="119">
        <v>1101032107002</v>
      </c>
    </row>
    <row r="33" spans="1:27">
      <c r="D33" s="136" t="s">
        <v>173</v>
      </c>
      <c r="E33" s="137">
        <f>J33</f>
        <v>0</v>
      </c>
      <c r="H33" s="137">
        <f>SUM(H27:H32)</f>
        <v>0</v>
      </c>
      <c r="I33" s="137">
        <f>SUM(I27:I32)</f>
        <v>0</v>
      </c>
      <c r="J33" s="137">
        <f>SUM(J27:J32)</f>
        <v>0</v>
      </c>
      <c r="L33" s="138">
        <f>SUM(L27:L32)</f>
        <v>277.87447859999997</v>
      </c>
      <c r="N33" s="139">
        <f>SUM(N27:N32)</f>
        <v>0</v>
      </c>
      <c r="W33" s="124">
        <f>SUM(W27:W32)</f>
        <v>129.04399999999998</v>
      </c>
    </row>
    <row r="35" spans="1:27">
      <c r="B35" s="118" t="s">
        <v>174</v>
      </c>
    </row>
    <row r="36" spans="1:27" ht="25.5">
      <c r="A36" s="116">
        <v>17</v>
      </c>
      <c r="B36" s="117" t="s">
        <v>175</v>
      </c>
      <c r="C36" s="118" t="s">
        <v>176</v>
      </c>
      <c r="D36" s="125" t="s">
        <v>177</v>
      </c>
      <c r="E36" s="120">
        <v>34</v>
      </c>
      <c r="F36" s="119" t="s">
        <v>178</v>
      </c>
      <c r="H36" s="121">
        <f>ROUND(E36*G36, 2)</f>
        <v>0</v>
      </c>
      <c r="J36" s="121">
        <f>ROUND(E36*G36, 2)</f>
        <v>0</v>
      </c>
      <c r="K36" s="122">
        <v>0.109</v>
      </c>
      <c r="L36" s="122">
        <f>E36*K36</f>
        <v>3.706</v>
      </c>
      <c r="O36" s="119">
        <v>20</v>
      </c>
      <c r="P36" s="119" t="s">
        <v>133</v>
      </c>
      <c r="T36" s="123" t="s">
        <v>2</v>
      </c>
      <c r="U36" s="123" t="s">
        <v>2</v>
      </c>
      <c r="V36" s="123" t="s">
        <v>49</v>
      </c>
      <c r="W36" s="124">
        <v>182.58</v>
      </c>
      <c r="Z36" s="119" t="s">
        <v>179</v>
      </c>
      <c r="AA36" s="119">
        <v>1502060200012</v>
      </c>
    </row>
    <row r="37" spans="1:27" ht="25.5">
      <c r="A37" s="116">
        <v>18</v>
      </c>
      <c r="B37" s="117" t="s">
        <v>180</v>
      </c>
      <c r="C37" s="118" t="s">
        <v>181</v>
      </c>
      <c r="D37" s="125" t="s">
        <v>182</v>
      </c>
      <c r="E37" s="120">
        <v>34</v>
      </c>
      <c r="F37" s="119" t="s">
        <v>178</v>
      </c>
      <c r="I37" s="121">
        <f>ROUND(E37*G37, 2)</f>
        <v>0</v>
      </c>
      <c r="J37" s="121">
        <f>ROUND(E37*G37, 2)</f>
        <v>0</v>
      </c>
      <c r="K37" s="122">
        <v>2.1</v>
      </c>
      <c r="L37" s="122">
        <f>E37*K37</f>
        <v>71.400000000000006</v>
      </c>
      <c r="O37" s="119">
        <v>20</v>
      </c>
      <c r="P37" s="119" t="s">
        <v>133</v>
      </c>
      <c r="T37" s="123" t="s">
        <v>2</v>
      </c>
      <c r="U37" s="123" t="s">
        <v>2</v>
      </c>
      <c r="V37" s="123" t="s">
        <v>49</v>
      </c>
      <c r="Z37" s="119" t="s">
        <v>183</v>
      </c>
      <c r="AA37" s="119" t="s">
        <v>133</v>
      </c>
    </row>
    <row r="38" spans="1:27">
      <c r="A38" s="116">
        <v>19</v>
      </c>
      <c r="B38" s="117" t="s">
        <v>175</v>
      </c>
      <c r="C38" s="118" t="s">
        <v>184</v>
      </c>
      <c r="D38" s="125" t="s">
        <v>185</v>
      </c>
      <c r="E38" s="120">
        <v>1</v>
      </c>
      <c r="F38" s="119" t="s">
        <v>186</v>
      </c>
      <c r="H38" s="121">
        <f>ROUND(E38*G38, 2)</f>
        <v>0</v>
      </c>
      <c r="J38" s="121">
        <f>ROUND(E38*G38, 2)</f>
        <v>0</v>
      </c>
      <c r="K38" s="122">
        <v>0.109</v>
      </c>
      <c r="L38" s="122">
        <f>E38*K38</f>
        <v>0.109</v>
      </c>
      <c r="O38" s="119">
        <v>20</v>
      </c>
      <c r="P38" s="119" t="s">
        <v>133</v>
      </c>
      <c r="T38" s="123" t="s">
        <v>2</v>
      </c>
      <c r="U38" s="123" t="s">
        <v>2</v>
      </c>
      <c r="V38" s="123" t="s">
        <v>49</v>
      </c>
      <c r="W38" s="124">
        <v>5.37</v>
      </c>
      <c r="Z38" s="119" t="s">
        <v>179</v>
      </c>
      <c r="AA38" s="119">
        <v>1502060200012</v>
      </c>
    </row>
    <row r="39" spans="1:27">
      <c r="D39" s="136" t="s">
        <v>187</v>
      </c>
      <c r="E39" s="137">
        <f>J39</f>
        <v>0</v>
      </c>
      <c r="H39" s="137">
        <f>SUM(H35:H38)</f>
        <v>0</v>
      </c>
      <c r="I39" s="137">
        <f>SUM(I35:I38)</f>
        <v>0</v>
      </c>
      <c r="J39" s="137">
        <f>SUM(J35:J38)</f>
        <v>0</v>
      </c>
      <c r="L39" s="138">
        <f>SUM(L35:L38)</f>
        <v>75.215000000000003</v>
      </c>
      <c r="N39" s="139">
        <f>SUM(N35:N38)</f>
        <v>0</v>
      </c>
      <c r="W39" s="124">
        <f>SUM(W35:W38)</f>
        <v>187.95000000000002</v>
      </c>
    </row>
    <row r="41" spans="1:27">
      <c r="B41" s="118" t="s">
        <v>188</v>
      </c>
    </row>
    <row r="42" spans="1:27">
      <c r="A42" s="116">
        <v>20</v>
      </c>
      <c r="B42" s="117" t="s">
        <v>189</v>
      </c>
      <c r="C42" s="118" t="s">
        <v>190</v>
      </c>
      <c r="D42" s="125" t="s">
        <v>191</v>
      </c>
      <c r="E42" s="120">
        <v>198.5</v>
      </c>
      <c r="F42" s="119" t="s">
        <v>167</v>
      </c>
      <c r="H42" s="121">
        <f>ROUND(E42*G42, 2)</f>
        <v>0</v>
      </c>
      <c r="J42" s="121">
        <f>ROUND(E42*G42, 2)</f>
        <v>0</v>
      </c>
      <c r="K42" s="122">
        <v>0.27994000000000002</v>
      </c>
      <c r="L42" s="122">
        <f>E42*K42</f>
        <v>55.568090000000005</v>
      </c>
      <c r="O42" s="119">
        <v>20</v>
      </c>
      <c r="P42" s="119" t="s">
        <v>133</v>
      </c>
      <c r="T42" s="123" t="s">
        <v>2</v>
      </c>
      <c r="U42" s="123" t="s">
        <v>2</v>
      </c>
      <c r="V42" s="123" t="s">
        <v>49</v>
      </c>
      <c r="W42" s="124">
        <v>4.9630000000000001</v>
      </c>
      <c r="Z42" s="119" t="s">
        <v>192</v>
      </c>
      <c r="AA42" s="119">
        <v>2201010400014</v>
      </c>
    </row>
    <row r="43" spans="1:27">
      <c r="A43" s="116">
        <v>21</v>
      </c>
      <c r="B43" s="117" t="s">
        <v>189</v>
      </c>
      <c r="C43" s="118" t="s">
        <v>193</v>
      </c>
      <c r="D43" s="125" t="s">
        <v>194</v>
      </c>
      <c r="E43" s="120">
        <v>31</v>
      </c>
      <c r="F43" s="119" t="s">
        <v>195</v>
      </c>
      <c r="H43" s="121">
        <f>ROUND(E43*G43, 2)</f>
        <v>0</v>
      </c>
      <c r="J43" s="121">
        <f>ROUND(E43*G43, 2)</f>
        <v>0</v>
      </c>
      <c r="K43" s="122">
        <v>0.45195000000000002</v>
      </c>
      <c r="L43" s="122">
        <f>E43*K43</f>
        <v>14.010450000000001</v>
      </c>
      <c r="O43" s="119">
        <v>20</v>
      </c>
      <c r="P43" s="119" t="s">
        <v>133</v>
      </c>
      <c r="T43" s="123" t="s">
        <v>2</v>
      </c>
      <c r="U43" s="123" t="s">
        <v>2</v>
      </c>
      <c r="V43" s="123" t="s">
        <v>49</v>
      </c>
      <c r="W43" s="124">
        <v>6.3239999999999998</v>
      </c>
      <c r="Z43" s="119" t="s">
        <v>196</v>
      </c>
      <c r="AA43" s="119">
        <v>2204061701102</v>
      </c>
    </row>
    <row r="44" spans="1:27" ht="25.5">
      <c r="A44" s="116">
        <v>22</v>
      </c>
      <c r="B44" s="117" t="s">
        <v>180</v>
      </c>
      <c r="C44" s="118" t="s">
        <v>197</v>
      </c>
      <c r="D44" s="125" t="s">
        <v>198</v>
      </c>
      <c r="E44" s="120">
        <v>34.1</v>
      </c>
      <c r="F44" s="119" t="s">
        <v>195</v>
      </c>
      <c r="I44" s="121">
        <f>ROUND(E44*G44, 2)</f>
        <v>0</v>
      </c>
      <c r="J44" s="121">
        <f>ROUND(E44*G44, 2)</f>
        <v>0</v>
      </c>
      <c r="K44" s="122">
        <v>1.2E-4</v>
      </c>
      <c r="L44" s="122">
        <f>E44*K44</f>
        <v>4.0920000000000002E-3</v>
      </c>
      <c r="O44" s="119">
        <v>20</v>
      </c>
      <c r="P44" s="119" t="s">
        <v>133</v>
      </c>
      <c r="T44" s="123" t="s">
        <v>2</v>
      </c>
      <c r="U44" s="123" t="s">
        <v>2</v>
      </c>
      <c r="V44" s="123" t="s">
        <v>49</v>
      </c>
      <c r="Z44" s="119" t="s">
        <v>199</v>
      </c>
      <c r="AA44" s="119">
        <v>6055052</v>
      </c>
    </row>
    <row r="45" spans="1:27" ht="25.5">
      <c r="A45" s="116">
        <v>23</v>
      </c>
      <c r="B45" s="117" t="s">
        <v>180</v>
      </c>
      <c r="C45" s="118" t="s">
        <v>200</v>
      </c>
      <c r="D45" s="125" t="s">
        <v>201</v>
      </c>
      <c r="E45" s="120">
        <v>34.1</v>
      </c>
      <c r="F45" s="119" t="s">
        <v>195</v>
      </c>
      <c r="I45" s="121">
        <f>ROUND(E45*G45, 2)</f>
        <v>0</v>
      </c>
      <c r="J45" s="121">
        <f>ROUND(E45*G45, 2)</f>
        <v>0</v>
      </c>
      <c r="K45" s="122">
        <v>1.2E-4</v>
      </c>
      <c r="L45" s="122">
        <f>E45*K45</f>
        <v>4.0920000000000002E-3</v>
      </c>
      <c r="O45" s="119">
        <v>20</v>
      </c>
      <c r="P45" s="119" t="s">
        <v>133</v>
      </c>
      <c r="T45" s="123" t="s">
        <v>2</v>
      </c>
      <c r="U45" s="123" t="s">
        <v>2</v>
      </c>
      <c r="V45" s="123" t="s">
        <v>49</v>
      </c>
      <c r="Z45" s="119" t="s">
        <v>199</v>
      </c>
      <c r="AA45" s="119">
        <v>6055109</v>
      </c>
    </row>
    <row r="46" spans="1:27" ht="25.5">
      <c r="A46" s="116">
        <v>24</v>
      </c>
      <c r="B46" s="117" t="s">
        <v>180</v>
      </c>
      <c r="C46" s="118" t="s">
        <v>202</v>
      </c>
      <c r="D46" s="125" t="s">
        <v>203</v>
      </c>
      <c r="E46" s="120">
        <v>1</v>
      </c>
      <c r="F46" s="119" t="s">
        <v>178</v>
      </c>
      <c r="I46" s="121">
        <f>ROUND(E46*G46, 2)</f>
        <v>0</v>
      </c>
      <c r="J46" s="121">
        <f>ROUND(E46*G46, 2)</f>
        <v>0</v>
      </c>
      <c r="K46" s="122">
        <v>1.2E-4</v>
      </c>
      <c r="L46" s="122">
        <f>E46*K46</f>
        <v>1.2E-4</v>
      </c>
      <c r="O46" s="119">
        <v>20</v>
      </c>
      <c r="P46" s="119" t="s">
        <v>133</v>
      </c>
      <c r="T46" s="123" t="s">
        <v>2</v>
      </c>
      <c r="U46" s="123" t="s">
        <v>2</v>
      </c>
      <c r="V46" s="123" t="s">
        <v>49</v>
      </c>
      <c r="Z46" s="119" t="s">
        <v>199</v>
      </c>
      <c r="AA46" s="119">
        <v>6060528</v>
      </c>
    </row>
    <row r="47" spans="1:27">
      <c r="D47" s="136" t="s">
        <v>204</v>
      </c>
      <c r="E47" s="137">
        <f>J47</f>
        <v>0</v>
      </c>
      <c r="H47" s="137">
        <f>SUM(H41:H46)</f>
        <v>0</v>
      </c>
      <c r="I47" s="137">
        <f>SUM(I41:I46)</f>
        <v>0</v>
      </c>
      <c r="J47" s="137">
        <f>SUM(J41:J46)</f>
        <v>0</v>
      </c>
      <c r="L47" s="138">
        <f>SUM(L41:L46)</f>
        <v>69.586843999999999</v>
      </c>
      <c r="N47" s="139">
        <f>SUM(N41:N46)</f>
        <v>0</v>
      </c>
      <c r="W47" s="124">
        <f>SUM(W41:W46)</f>
        <v>11.286999999999999</v>
      </c>
    </row>
    <row r="49" spans="1:27">
      <c r="B49" s="118" t="s">
        <v>205</v>
      </c>
    </row>
    <row r="50" spans="1:27">
      <c r="A50" s="116">
        <v>25</v>
      </c>
      <c r="B50" s="117" t="s">
        <v>159</v>
      </c>
      <c r="C50" s="118" t="s">
        <v>206</v>
      </c>
      <c r="D50" s="125" t="s">
        <v>207</v>
      </c>
      <c r="E50" s="120">
        <v>3.53</v>
      </c>
      <c r="F50" s="119" t="s">
        <v>132</v>
      </c>
      <c r="H50" s="121">
        <f>ROUND(E50*G50, 2)</f>
        <v>0</v>
      </c>
      <c r="J50" s="121">
        <f>ROUND(E50*G50, 2)</f>
        <v>0</v>
      </c>
      <c r="K50" s="122">
        <v>2.42103</v>
      </c>
      <c r="L50" s="122">
        <f>E50*K50</f>
        <v>8.5462358999999992</v>
      </c>
      <c r="O50" s="119">
        <v>20</v>
      </c>
      <c r="P50" s="119" t="s">
        <v>133</v>
      </c>
      <c r="T50" s="123" t="s">
        <v>2</v>
      </c>
      <c r="U50" s="123" t="s">
        <v>2</v>
      </c>
      <c r="V50" s="123" t="s">
        <v>49</v>
      </c>
      <c r="W50" s="124">
        <v>7.7910000000000004</v>
      </c>
      <c r="Z50" s="119" t="s">
        <v>162</v>
      </c>
      <c r="AA50" s="119">
        <v>1401010104006</v>
      </c>
    </row>
    <row r="51" spans="1:27">
      <c r="D51" s="136" t="s">
        <v>208</v>
      </c>
      <c r="E51" s="137">
        <f>J51</f>
        <v>0</v>
      </c>
      <c r="H51" s="137">
        <f>SUM(H49:H50)</f>
        <v>0</v>
      </c>
      <c r="I51" s="137">
        <f>SUM(I49:I50)</f>
        <v>0</v>
      </c>
      <c r="J51" s="137">
        <f>SUM(J49:J50)</f>
        <v>0</v>
      </c>
      <c r="L51" s="138">
        <f>SUM(L49:L50)</f>
        <v>8.5462358999999992</v>
      </c>
      <c r="N51" s="139">
        <f>SUM(N49:N50)</f>
        <v>0</v>
      </c>
      <c r="W51" s="124">
        <f>SUM(W49:W50)</f>
        <v>7.7910000000000004</v>
      </c>
    </row>
    <row r="53" spans="1:27">
      <c r="B53" s="118" t="s">
        <v>209</v>
      </c>
    </row>
    <row r="54" spans="1:27" ht="25.5">
      <c r="A54" s="116">
        <v>26</v>
      </c>
      <c r="B54" s="117" t="s">
        <v>210</v>
      </c>
      <c r="C54" s="118" t="s">
        <v>211</v>
      </c>
      <c r="D54" s="125" t="s">
        <v>212</v>
      </c>
      <c r="E54" s="120">
        <v>3.6</v>
      </c>
      <c r="F54" s="119" t="s">
        <v>195</v>
      </c>
      <c r="H54" s="121">
        <f>ROUND(E54*G54, 2)</f>
        <v>0</v>
      </c>
      <c r="J54" s="121">
        <f>ROUND(E54*G54, 2)</f>
        <v>0</v>
      </c>
      <c r="O54" s="119">
        <v>20</v>
      </c>
      <c r="P54" s="119" t="s">
        <v>133</v>
      </c>
      <c r="T54" s="123" t="s">
        <v>2</v>
      </c>
      <c r="U54" s="123" t="s">
        <v>2</v>
      </c>
      <c r="V54" s="123" t="s">
        <v>49</v>
      </c>
      <c r="W54" s="124">
        <v>0.23799999999999999</v>
      </c>
      <c r="Z54" s="119" t="s">
        <v>213</v>
      </c>
      <c r="AA54" s="119">
        <v>2703042201001</v>
      </c>
    </row>
    <row r="55" spans="1:27" ht="25.5">
      <c r="A55" s="116">
        <v>27</v>
      </c>
      <c r="B55" s="117" t="s">
        <v>180</v>
      </c>
      <c r="C55" s="118" t="s">
        <v>214</v>
      </c>
      <c r="D55" s="125" t="s">
        <v>215</v>
      </c>
      <c r="E55" s="120">
        <v>3.96</v>
      </c>
      <c r="F55" s="119" t="s">
        <v>195</v>
      </c>
      <c r="I55" s="121">
        <f>ROUND(E55*G55, 2)</f>
        <v>0</v>
      </c>
      <c r="J55" s="121">
        <f>ROUND(E55*G55, 2)</f>
        <v>0</v>
      </c>
      <c r="K55" s="122">
        <v>1.91E-3</v>
      </c>
      <c r="L55" s="122">
        <f>E55*K55</f>
        <v>7.5636000000000002E-3</v>
      </c>
      <c r="O55" s="119">
        <v>20</v>
      </c>
      <c r="P55" s="119" t="s">
        <v>133</v>
      </c>
      <c r="T55" s="123" t="s">
        <v>2</v>
      </c>
      <c r="U55" s="123" t="s">
        <v>2</v>
      </c>
      <c r="V55" s="123" t="s">
        <v>49</v>
      </c>
      <c r="Z55" s="119" t="s">
        <v>216</v>
      </c>
      <c r="AA55" s="119" t="s">
        <v>133</v>
      </c>
    </row>
    <row r="56" spans="1:27" ht="25.5">
      <c r="A56" s="116">
        <v>28</v>
      </c>
      <c r="B56" s="117" t="s">
        <v>210</v>
      </c>
      <c r="C56" s="118" t="s">
        <v>217</v>
      </c>
      <c r="D56" s="125" t="s">
        <v>218</v>
      </c>
      <c r="E56" s="120">
        <v>1</v>
      </c>
      <c r="F56" s="119" t="s">
        <v>178</v>
      </c>
      <c r="H56" s="121">
        <f>ROUND(E56*G56, 2)</f>
        <v>0</v>
      </c>
      <c r="J56" s="121">
        <f>ROUND(E56*G56, 2)</f>
        <v>0</v>
      </c>
      <c r="K56" s="122">
        <v>3.4689999999999999E-2</v>
      </c>
      <c r="L56" s="122">
        <f>E56*K56</f>
        <v>3.4689999999999999E-2</v>
      </c>
      <c r="O56" s="119">
        <v>20</v>
      </c>
      <c r="P56" s="119" t="s">
        <v>133</v>
      </c>
      <c r="T56" s="123" t="s">
        <v>2</v>
      </c>
      <c r="U56" s="123" t="s">
        <v>2</v>
      </c>
      <c r="V56" s="123" t="s">
        <v>49</v>
      </c>
      <c r="W56" s="124">
        <v>3.0830000000000002</v>
      </c>
      <c r="Z56" s="119" t="s">
        <v>213</v>
      </c>
      <c r="AA56" s="119">
        <v>2703117101152</v>
      </c>
    </row>
    <row r="57" spans="1:27" ht="25.5">
      <c r="A57" s="116">
        <v>29</v>
      </c>
      <c r="B57" s="117" t="s">
        <v>180</v>
      </c>
      <c r="C57" s="118" t="s">
        <v>219</v>
      </c>
      <c r="D57" s="125" t="s">
        <v>220</v>
      </c>
      <c r="E57" s="120">
        <v>1</v>
      </c>
      <c r="F57" s="119" t="s">
        <v>178</v>
      </c>
      <c r="I57" s="121">
        <f>ROUND(E57*G57, 2)</f>
        <v>0</v>
      </c>
      <c r="J57" s="121">
        <f>ROUND(E57*G57, 2)</f>
        <v>0</v>
      </c>
      <c r="K57" s="122">
        <v>0.17499999999999999</v>
      </c>
      <c r="L57" s="122">
        <f>E57*K57</f>
        <v>0.17499999999999999</v>
      </c>
      <c r="O57" s="119">
        <v>20</v>
      </c>
      <c r="P57" s="119" t="s">
        <v>133</v>
      </c>
      <c r="T57" s="123" t="s">
        <v>2</v>
      </c>
      <c r="U57" s="123" t="s">
        <v>2</v>
      </c>
      <c r="V57" s="123" t="s">
        <v>49</v>
      </c>
      <c r="Z57" s="119" t="s">
        <v>221</v>
      </c>
      <c r="AA57" s="119" t="s">
        <v>133</v>
      </c>
    </row>
    <row r="58" spans="1:27">
      <c r="D58" s="136" t="s">
        <v>222</v>
      </c>
      <c r="E58" s="137">
        <f>J58</f>
        <v>0</v>
      </c>
      <c r="H58" s="137">
        <f>SUM(H53:H57)</f>
        <v>0</v>
      </c>
      <c r="I58" s="137">
        <f>SUM(I53:I57)</f>
        <v>0</v>
      </c>
      <c r="J58" s="137">
        <f>SUM(J53:J57)</f>
        <v>0</v>
      </c>
      <c r="L58" s="138">
        <f>SUM(L53:L57)</f>
        <v>0.21725359999999999</v>
      </c>
      <c r="N58" s="139">
        <f>SUM(N53:N57)</f>
        <v>0</v>
      </c>
      <c r="W58" s="124">
        <f>SUM(W53:W57)</f>
        <v>3.3210000000000002</v>
      </c>
    </row>
    <row r="60" spans="1:27">
      <c r="B60" s="118" t="s">
        <v>223</v>
      </c>
    </row>
    <row r="61" spans="1:27">
      <c r="A61" s="116">
        <v>30</v>
      </c>
      <c r="B61" s="117" t="s">
        <v>189</v>
      </c>
      <c r="C61" s="118" t="s">
        <v>224</v>
      </c>
      <c r="D61" s="125" t="s">
        <v>225</v>
      </c>
      <c r="E61" s="120">
        <v>63</v>
      </c>
      <c r="F61" s="119" t="s">
        <v>195</v>
      </c>
      <c r="H61" s="121">
        <f t="shared" ref="H61:H71" si="2">ROUND(E61*G61, 2)</f>
        <v>0</v>
      </c>
      <c r="J61" s="121">
        <f t="shared" ref="J61:J71" si="3">ROUND(E61*G61, 2)</f>
        <v>0</v>
      </c>
      <c r="K61" s="122">
        <v>2.0000000000000002E-5</v>
      </c>
      <c r="L61" s="122">
        <f>E61*K61</f>
        <v>1.2600000000000001E-3</v>
      </c>
      <c r="O61" s="119">
        <v>20</v>
      </c>
      <c r="P61" s="119" t="s">
        <v>133</v>
      </c>
      <c r="T61" s="123" t="s">
        <v>2</v>
      </c>
      <c r="U61" s="123" t="s">
        <v>2</v>
      </c>
      <c r="V61" s="123" t="s">
        <v>49</v>
      </c>
      <c r="W61" s="124">
        <v>4.41</v>
      </c>
      <c r="Z61" s="119" t="s">
        <v>196</v>
      </c>
      <c r="AA61" s="119">
        <v>2225108302001</v>
      </c>
    </row>
    <row r="62" spans="1:27">
      <c r="A62" s="116">
        <v>31</v>
      </c>
      <c r="B62" s="117" t="s">
        <v>189</v>
      </c>
      <c r="C62" s="118" t="s">
        <v>226</v>
      </c>
      <c r="D62" s="125" t="s">
        <v>227</v>
      </c>
      <c r="E62" s="120">
        <v>31</v>
      </c>
      <c r="F62" s="119" t="s">
        <v>195</v>
      </c>
      <c r="H62" s="121">
        <f t="shared" si="2"/>
        <v>0</v>
      </c>
      <c r="J62" s="121">
        <f t="shared" si="3"/>
        <v>0</v>
      </c>
      <c r="K62" s="122">
        <v>2.0000000000000002E-5</v>
      </c>
      <c r="L62" s="122">
        <f>E62*K62</f>
        <v>6.2E-4</v>
      </c>
      <c r="O62" s="119">
        <v>20</v>
      </c>
      <c r="P62" s="119" t="s">
        <v>133</v>
      </c>
      <c r="T62" s="123" t="s">
        <v>2</v>
      </c>
      <c r="U62" s="123" t="s">
        <v>2</v>
      </c>
      <c r="V62" s="123" t="s">
        <v>49</v>
      </c>
      <c r="W62" s="124">
        <v>1.1160000000000001</v>
      </c>
      <c r="Z62" s="119" t="s">
        <v>196</v>
      </c>
      <c r="AA62" s="119">
        <v>2225108390011</v>
      </c>
    </row>
    <row r="63" spans="1:27" ht="25.5">
      <c r="A63" s="116">
        <v>32</v>
      </c>
      <c r="B63" s="117" t="s">
        <v>228</v>
      </c>
      <c r="C63" s="118" t="s">
        <v>229</v>
      </c>
      <c r="D63" s="125" t="s">
        <v>230</v>
      </c>
      <c r="E63" s="120">
        <v>2</v>
      </c>
      <c r="F63" s="119" t="s">
        <v>178</v>
      </c>
      <c r="H63" s="121">
        <f t="shared" si="2"/>
        <v>0</v>
      </c>
      <c r="J63" s="121">
        <f t="shared" si="3"/>
        <v>0</v>
      </c>
      <c r="K63" s="122">
        <v>1.81E-3</v>
      </c>
      <c r="L63" s="122">
        <f>E63*K63</f>
        <v>3.62E-3</v>
      </c>
      <c r="O63" s="119">
        <v>20</v>
      </c>
      <c r="P63" s="119" t="s">
        <v>133</v>
      </c>
      <c r="T63" s="123" t="s">
        <v>2</v>
      </c>
      <c r="U63" s="123" t="s">
        <v>2</v>
      </c>
      <c r="V63" s="123" t="s">
        <v>49</v>
      </c>
      <c r="W63" s="124">
        <v>0.22</v>
      </c>
      <c r="Z63" s="119" t="s">
        <v>231</v>
      </c>
      <c r="AA63" s="119">
        <v>1226053200024</v>
      </c>
    </row>
    <row r="64" spans="1:27" ht="25.5">
      <c r="A64" s="116">
        <v>33</v>
      </c>
      <c r="B64" s="117" t="s">
        <v>232</v>
      </c>
      <c r="C64" s="118" t="s">
        <v>233</v>
      </c>
      <c r="D64" s="125" t="s">
        <v>234</v>
      </c>
      <c r="E64" s="120">
        <v>1.8</v>
      </c>
      <c r="F64" s="119" t="s">
        <v>132</v>
      </c>
      <c r="H64" s="121">
        <f t="shared" si="2"/>
        <v>0</v>
      </c>
      <c r="J64" s="121">
        <f t="shared" si="3"/>
        <v>0</v>
      </c>
      <c r="M64" s="120">
        <v>2.4</v>
      </c>
      <c r="N64" s="120">
        <f>E64*M64</f>
        <v>4.32</v>
      </c>
      <c r="O64" s="119">
        <v>20</v>
      </c>
      <c r="P64" s="119" t="s">
        <v>133</v>
      </c>
      <c r="T64" s="123" t="s">
        <v>2</v>
      </c>
      <c r="U64" s="123" t="s">
        <v>2</v>
      </c>
      <c r="V64" s="123" t="s">
        <v>49</v>
      </c>
      <c r="W64" s="124">
        <v>24.268999999999998</v>
      </c>
      <c r="Z64" s="119" t="s">
        <v>235</v>
      </c>
      <c r="AA64" s="119">
        <v>501010600220</v>
      </c>
    </row>
    <row r="65" spans="1:27">
      <c r="A65" s="116">
        <v>34</v>
      </c>
      <c r="B65" s="117" t="s">
        <v>232</v>
      </c>
      <c r="C65" s="118" t="s">
        <v>236</v>
      </c>
      <c r="D65" s="125" t="s">
        <v>237</v>
      </c>
      <c r="E65" s="120">
        <v>4.32</v>
      </c>
      <c r="F65" s="119" t="s">
        <v>172</v>
      </c>
      <c r="H65" s="121">
        <f t="shared" si="2"/>
        <v>0</v>
      </c>
      <c r="J65" s="121">
        <f t="shared" si="3"/>
        <v>0</v>
      </c>
      <c r="O65" s="119">
        <v>20</v>
      </c>
      <c r="P65" s="119" t="s">
        <v>133</v>
      </c>
      <c r="T65" s="123" t="s">
        <v>2</v>
      </c>
      <c r="U65" s="123" t="s">
        <v>2</v>
      </c>
      <c r="V65" s="123" t="s">
        <v>49</v>
      </c>
      <c r="W65" s="124">
        <v>2.3370000000000002</v>
      </c>
      <c r="Z65" s="119" t="s">
        <v>235</v>
      </c>
      <c r="AA65" s="119">
        <v>508020002001</v>
      </c>
    </row>
    <row r="66" spans="1:27" ht="25.5">
      <c r="A66" s="116">
        <v>35</v>
      </c>
      <c r="B66" s="117" t="s">
        <v>232</v>
      </c>
      <c r="C66" s="118" t="s">
        <v>238</v>
      </c>
      <c r="D66" s="125" t="s">
        <v>239</v>
      </c>
      <c r="E66" s="120">
        <v>43.2</v>
      </c>
      <c r="F66" s="119" t="s">
        <v>172</v>
      </c>
      <c r="H66" s="121">
        <f t="shared" si="2"/>
        <v>0</v>
      </c>
      <c r="J66" s="121">
        <f t="shared" si="3"/>
        <v>0</v>
      </c>
      <c r="O66" s="119">
        <v>20</v>
      </c>
      <c r="P66" s="119" t="s">
        <v>133</v>
      </c>
      <c r="T66" s="123" t="s">
        <v>2</v>
      </c>
      <c r="U66" s="123" t="s">
        <v>2</v>
      </c>
      <c r="V66" s="123" t="s">
        <v>49</v>
      </c>
      <c r="Z66" s="119" t="s">
        <v>235</v>
      </c>
      <c r="AA66" s="119">
        <v>508020002002</v>
      </c>
    </row>
    <row r="67" spans="1:27" ht="25.5">
      <c r="A67" s="116">
        <v>36</v>
      </c>
      <c r="B67" s="117" t="s">
        <v>232</v>
      </c>
      <c r="C67" s="118" t="s">
        <v>240</v>
      </c>
      <c r="D67" s="125" t="s">
        <v>241</v>
      </c>
      <c r="E67" s="120">
        <v>4.32</v>
      </c>
      <c r="F67" s="119" t="s">
        <v>172</v>
      </c>
      <c r="H67" s="121">
        <f t="shared" si="2"/>
        <v>0</v>
      </c>
      <c r="J67" s="121">
        <f t="shared" si="3"/>
        <v>0</v>
      </c>
      <c r="O67" s="119">
        <v>20</v>
      </c>
      <c r="P67" s="119" t="s">
        <v>133</v>
      </c>
      <c r="T67" s="123" t="s">
        <v>2</v>
      </c>
      <c r="U67" s="123" t="s">
        <v>2</v>
      </c>
      <c r="V67" s="123" t="s">
        <v>49</v>
      </c>
      <c r="W67" s="124">
        <v>4.8689999999999998</v>
      </c>
      <c r="Z67" s="119" t="s">
        <v>235</v>
      </c>
      <c r="AA67" s="119">
        <v>508038801001</v>
      </c>
    </row>
    <row r="68" spans="1:27" ht="25.5">
      <c r="A68" s="116">
        <v>37</v>
      </c>
      <c r="B68" s="117" t="s">
        <v>232</v>
      </c>
      <c r="C68" s="118" t="s">
        <v>242</v>
      </c>
      <c r="D68" s="125" t="s">
        <v>243</v>
      </c>
      <c r="E68" s="120">
        <v>43.2</v>
      </c>
      <c r="F68" s="119" t="s">
        <v>172</v>
      </c>
      <c r="H68" s="121">
        <f t="shared" si="2"/>
        <v>0</v>
      </c>
      <c r="J68" s="121">
        <f t="shared" si="3"/>
        <v>0</v>
      </c>
      <c r="O68" s="119">
        <v>20</v>
      </c>
      <c r="P68" s="119" t="s">
        <v>133</v>
      </c>
      <c r="T68" s="123" t="s">
        <v>2</v>
      </c>
      <c r="U68" s="123" t="s">
        <v>2</v>
      </c>
      <c r="V68" s="123" t="s">
        <v>49</v>
      </c>
      <c r="W68" s="124">
        <v>5.4429999999999996</v>
      </c>
      <c r="Z68" s="119" t="s">
        <v>235</v>
      </c>
      <c r="AA68" s="119">
        <v>508038801002</v>
      </c>
    </row>
    <row r="69" spans="1:27" ht="25.5">
      <c r="A69" s="116">
        <v>38</v>
      </c>
      <c r="B69" s="117" t="s">
        <v>232</v>
      </c>
      <c r="C69" s="118" t="s">
        <v>244</v>
      </c>
      <c r="D69" s="125" t="s">
        <v>245</v>
      </c>
      <c r="E69" s="120">
        <v>4.32</v>
      </c>
      <c r="F69" s="119" t="s">
        <v>172</v>
      </c>
      <c r="H69" s="121">
        <f t="shared" si="2"/>
        <v>0</v>
      </c>
      <c r="J69" s="121">
        <f t="shared" si="3"/>
        <v>0</v>
      </c>
      <c r="O69" s="119">
        <v>20</v>
      </c>
      <c r="P69" s="119" t="s">
        <v>133</v>
      </c>
      <c r="T69" s="123" t="s">
        <v>2</v>
      </c>
      <c r="U69" s="123" t="s">
        <v>2</v>
      </c>
      <c r="V69" s="123" t="s">
        <v>49</v>
      </c>
      <c r="Z69" s="119" t="s">
        <v>235</v>
      </c>
      <c r="AA69" s="119">
        <v>50803</v>
      </c>
    </row>
    <row r="70" spans="1:27">
      <c r="A70" s="116">
        <v>39</v>
      </c>
      <c r="B70" s="117" t="s">
        <v>137</v>
      </c>
      <c r="C70" s="118" t="s">
        <v>246</v>
      </c>
      <c r="D70" s="125" t="s">
        <v>247</v>
      </c>
      <c r="E70" s="120">
        <v>201.22399999999999</v>
      </c>
      <c r="F70" s="119" t="s">
        <v>132</v>
      </c>
      <c r="H70" s="121">
        <f t="shared" si="2"/>
        <v>0</v>
      </c>
      <c r="J70" s="121">
        <f t="shared" si="3"/>
        <v>0</v>
      </c>
      <c r="K70" s="122">
        <v>1.7424999999999999</v>
      </c>
      <c r="L70" s="122">
        <f>E70*K70</f>
        <v>350.63281999999998</v>
      </c>
      <c r="O70" s="119">
        <v>20</v>
      </c>
      <c r="P70" s="119" t="s">
        <v>133</v>
      </c>
      <c r="T70" s="123" t="s">
        <v>2</v>
      </c>
      <c r="U70" s="123" t="s">
        <v>2</v>
      </c>
      <c r="V70" s="123" t="s">
        <v>49</v>
      </c>
      <c r="Z70" s="119" t="s">
        <v>235</v>
      </c>
      <c r="AA70" s="119" t="s">
        <v>133</v>
      </c>
    </row>
    <row r="71" spans="1:27">
      <c r="A71" s="116">
        <v>40</v>
      </c>
      <c r="B71" s="117" t="s">
        <v>189</v>
      </c>
      <c r="C71" s="118" t="s">
        <v>248</v>
      </c>
      <c r="D71" s="125" t="s">
        <v>249</v>
      </c>
      <c r="E71" s="120">
        <v>431.44499999999999</v>
      </c>
      <c r="F71" s="119" t="s">
        <v>172</v>
      </c>
      <c r="H71" s="121">
        <f t="shared" si="2"/>
        <v>0</v>
      </c>
      <c r="J71" s="121">
        <f t="shared" si="3"/>
        <v>0</v>
      </c>
      <c r="O71" s="119">
        <v>20</v>
      </c>
      <c r="P71" s="119" t="s">
        <v>133</v>
      </c>
      <c r="T71" s="123" t="s">
        <v>2</v>
      </c>
      <c r="U71" s="123" t="s">
        <v>2</v>
      </c>
      <c r="V71" s="123" t="s">
        <v>49</v>
      </c>
      <c r="W71" s="124">
        <v>160.929</v>
      </c>
      <c r="Z71" s="119" t="s">
        <v>250</v>
      </c>
      <c r="AA71" s="119">
        <v>2299220400121</v>
      </c>
    </row>
    <row r="72" spans="1:27">
      <c r="D72" s="136" t="s">
        <v>251</v>
      </c>
      <c r="E72" s="137">
        <f>J72</f>
        <v>0</v>
      </c>
      <c r="H72" s="137">
        <f>SUM(H60:H71)</f>
        <v>0</v>
      </c>
      <c r="I72" s="137">
        <f>SUM(I60:I71)</f>
        <v>0</v>
      </c>
      <c r="J72" s="137">
        <f>SUM(J60:J71)</f>
        <v>0</v>
      </c>
      <c r="L72" s="138">
        <f>SUM(L60:L71)</f>
        <v>350.63831999999996</v>
      </c>
      <c r="N72" s="139">
        <f>SUM(N60:N71)</f>
        <v>4.32</v>
      </c>
      <c r="W72" s="124">
        <f>SUM(W60:W71)</f>
        <v>203.59299999999999</v>
      </c>
    </row>
    <row r="74" spans="1:27">
      <c r="D74" s="136" t="s">
        <v>252</v>
      </c>
      <c r="E74" s="139">
        <f>J74</f>
        <v>0</v>
      </c>
      <c r="H74" s="137">
        <f>+H25+H33+H39+H47+H51+H58+H72</f>
        <v>0</v>
      </c>
      <c r="I74" s="137">
        <f>+I25+I33+I39+I47+I51+I58+I72</f>
        <v>0</v>
      </c>
      <c r="J74" s="137">
        <f>+J25+J33+J39+J47+J51+J58+J72</f>
        <v>0</v>
      </c>
      <c r="L74" s="138">
        <f>+L25+L33+L39+L47+L51+L58+L72</f>
        <v>782.07813209999995</v>
      </c>
      <c r="N74" s="139">
        <f>+N25+N33+N39+N47+N51+N58+N72</f>
        <v>4.32</v>
      </c>
      <c r="W74" s="124">
        <f>+W25+W33+W39+W47+W51+W58+W72</f>
        <v>665.60399999999993</v>
      </c>
    </row>
    <row r="76" spans="1:27">
      <c r="B76" s="135" t="s">
        <v>253</v>
      </c>
    </row>
    <row r="77" spans="1:27">
      <c r="B77" s="118" t="s">
        <v>254</v>
      </c>
    </row>
    <row r="78" spans="1:27" ht="25.5">
      <c r="A78" s="116">
        <v>41</v>
      </c>
      <c r="B78" s="117" t="s">
        <v>255</v>
      </c>
      <c r="C78" s="118" t="s">
        <v>256</v>
      </c>
      <c r="D78" s="125" t="s">
        <v>257</v>
      </c>
      <c r="E78" s="120">
        <v>211.5</v>
      </c>
      <c r="F78" s="119" t="s">
        <v>167</v>
      </c>
      <c r="H78" s="121">
        <f>ROUND(E78*G78, 2)</f>
        <v>0</v>
      </c>
      <c r="J78" s="121">
        <f t="shared" ref="J78:J83" si="4">ROUND(E78*G78, 2)</f>
        <v>0</v>
      </c>
      <c r="K78" s="122">
        <v>3.0000000000000001E-5</v>
      </c>
      <c r="L78" s="122">
        <f>E78*K78</f>
        <v>6.3449999999999999E-3</v>
      </c>
      <c r="O78" s="119">
        <v>20</v>
      </c>
      <c r="P78" s="119" t="s">
        <v>133</v>
      </c>
      <c r="T78" s="123" t="s">
        <v>2</v>
      </c>
      <c r="U78" s="123" t="s">
        <v>2</v>
      </c>
      <c r="V78" s="123" t="s">
        <v>258</v>
      </c>
      <c r="W78" s="124">
        <v>6.7679999999999998</v>
      </c>
      <c r="Z78" s="119" t="s">
        <v>259</v>
      </c>
      <c r="AA78" s="119">
        <v>6101010101004</v>
      </c>
    </row>
    <row r="79" spans="1:27">
      <c r="A79" s="116">
        <v>42</v>
      </c>
      <c r="B79" s="117" t="s">
        <v>180</v>
      </c>
      <c r="C79" s="118" t="s">
        <v>260</v>
      </c>
      <c r="D79" s="125" t="s">
        <v>261</v>
      </c>
      <c r="E79" s="120">
        <v>0.317</v>
      </c>
      <c r="F79" s="119" t="s">
        <v>172</v>
      </c>
      <c r="I79" s="121">
        <f>ROUND(E79*G79, 2)</f>
        <v>0</v>
      </c>
      <c r="J79" s="121">
        <f t="shared" si="4"/>
        <v>0</v>
      </c>
      <c r="K79" s="122">
        <v>1</v>
      </c>
      <c r="L79" s="122">
        <f>E79*K79</f>
        <v>0.317</v>
      </c>
      <c r="O79" s="119">
        <v>20</v>
      </c>
      <c r="P79" s="119" t="s">
        <v>133</v>
      </c>
      <c r="T79" s="123" t="s">
        <v>2</v>
      </c>
      <c r="U79" s="123" t="s">
        <v>2</v>
      </c>
      <c r="V79" s="123" t="s">
        <v>258</v>
      </c>
      <c r="Z79" s="119" t="s">
        <v>262</v>
      </c>
      <c r="AA79" s="119" t="s">
        <v>133</v>
      </c>
    </row>
    <row r="80" spans="1:27" ht="25.5">
      <c r="A80" s="116">
        <v>43</v>
      </c>
      <c r="B80" s="117" t="s">
        <v>255</v>
      </c>
      <c r="C80" s="118" t="s">
        <v>263</v>
      </c>
      <c r="D80" s="125" t="s">
        <v>264</v>
      </c>
      <c r="E80" s="120">
        <v>211.5</v>
      </c>
      <c r="F80" s="119" t="s">
        <v>167</v>
      </c>
      <c r="H80" s="121">
        <f>ROUND(E80*G80, 2)</f>
        <v>0</v>
      </c>
      <c r="J80" s="121">
        <f t="shared" si="4"/>
        <v>0</v>
      </c>
      <c r="K80" s="122">
        <v>8.4999999999999995E-4</v>
      </c>
      <c r="L80" s="122">
        <f>E80*K80</f>
        <v>0.17977499999999999</v>
      </c>
      <c r="O80" s="119">
        <v>20</v>
      </c>
      <c r="P80" s="119" t="s">
        <v>133</v>
      </c>
      <c r="T80" s="123" t="s">
        <v>2</v>
      </c>
      <c r="U80" s="123" t="s">
        <v>2</v>
      </c>
      <c r="V80" s="123" t="s">
        <v>258</v>
      </c>
      <c r="W80" s="124">
        <v>35.531999999999996</v>
      </c>
      <c r="Z80" s="119" t="s">
        <v>259</v>
      </c>
      <c r="AA80" s="119">
        <v>6101010301001</v>
      </c>
    </row>
    <row r="81" spans="1:27">
      <c r="A81" s="116">
        <v>44</v>
      </c>
      <c r="B81" s="117" t="s">
        <v>180</v>
      </c>
      <c r="C81" s="118" t="s">
        <v>265</v>
      </c>
      <c r="D81" s="125" t="s">
        <v>266</v>
      </c>
      <c r="E81" s="120">
        <v>243.23</v>
      </c>
      <c r="F81" s="119" t="s">
        <v>167</v>
      </c>
      <c r="I81" s="121">
        <f>ROUND(E81*G81, 2)</f>
        <v>0</v>
      </c>
      <c r="J81" s="121">
        <f t="shared" si="4"/>
        <v>0</v>
      </c>
      <c r="O81" s="119">
        <v>20</v>
      </c>
      <c r="P81" s="119" t="s">
        <v>133</v>
      </c>
      <c r="T81" s="123" t="s">
        <v>2</v>
      </c>
      <c r="U81" s="123" t="s">
        <v>2</v>
      </c>
      <c r="V81" s="123" t="s">
        <v>258</v>
      </c>
      <c r="Z81" s="119" t="s">
        <v>267</v>
      </c>
      <c r="AA81" s="119">
        <v>222102</v>
      </c>
    </row>
    <row r="82" spans="1:27" ht="25.5">
      <c r="A82" s="116">
        <v>45</v>
      </c>
      <c r="B82" s="117" t="s">
        <v>255</v>
      </c>
      <c r="C82" s="118" t="s">
        <v>268</v>
      </c>
      <c r="D82" s="125" t="s">
        <v>269</v>
      </c>
      <c r="F82" s="119" t="s">
        <v>270</v>
      </c>
      <c r="H82" s="121">
        <f>ROUND(E82*G82, 2)</f>
        <v>0</v>
      </c>
      <c r="J82" s="121">
        <f t="shared" si="4"/>
        <v>0</v>
      </c>
      <c r="O82" s="119">
        <v>20</v>
      </c>
      <c r="P82" s="119" t="s">
        <v>133</v>
      </c>
      <c r="T82" s="123" t="s">
        <v>2</v>
      </c>
      <c r="U82" s="123" t="s">
        <v>2</v>
      </c>
      <c r="V82" s="123" t="s">
        <v>258</v>
      </c>
      <c r="Z82" s="119" t="s">
        <v>259</v>
      </c>
      <c r="AA82" s="119">
        <v>6199610101601</v>
      </c>
    </row>
    <row r="83" spans="1:27" ht="25.5">
      <c r="A83" s="116">
        <v>46</v>
      </c>
      <c r="B83" s="117" t="s">
        <v>255</v>
      </c>
      <c r="C83" s="118" t="s">
        <v>271</v>
      </c>
      <c r="D83" s="125" t="s">
        <v>272</v>
      </c>
      <c r="F83" s="119" t="s">
        <v>270</v>
      </c>
      <c r="H83" s="121">
        <f>ROUND(E83*G83, 2)</f>
        <v>0</v>
      </c>
      <c r="J83" s="121">
        <f t="shared" si="4"/>
        <v>0</v>
      </c>
      <c r="O83" s="119">
        <v>20</v>
      </c>
      <c r="P83" s="119" t="s">
        <v>133</v>
      </c>
      <c r="T83" s="123" t="s">
        <v>2</v>
      </c>
      <c r="U83" s="123" t="s">
        <v>2</v>
      </c>
      <c r="V83" s="123" t="s">
        <v>258</v>
      </c>
      <c r="Z83" s="119" t="s">
        <v>259</v>
      </c>
      <c r="AA83" s="119">
        <v>61996101</v>
      </c>
    </row>
    <row r="84" spans="1:27">
      <c r="D84" s="136" t="s">
        <v>273</v>
      </c>
      <c r="E84" s="137">
        <f>J84</f>
        <v>0</v>
      </c>
      <c r="H84" s="137">
        <f>SUM(H76:H83)</f>
        <v>0</v>
      </c>
      <c r="I84" s="137">
        <f>SUM(I76:I83)</f>
        <v>0</v>
      </c>
      <c r="J84" s="137">
        <f>SUM(J76:J83)</f>
        <v>0</v>
      </c>
      <c r="L84" s="138">
        <f>SUM(L76:L83)</f>
        <v>0.50312000000000001</v>
      </c>
      <c r="N84" s="139">
        <f>SUM(N76:N83)</f>
        <v>0</v>
      </c>
      <c r="W84" s="124">
        <f>SUM(W76:W83)</f>
        <v>42.3</v>
      </c>
    </row>
    <row r="86" spans="1:27">
      <c r="D86" s="136" t="s">
        <v>274</v>
      </c>
      <c r="E86" s="139">
        <f>J86</f>
        <v>0</v>
      </c>
      <c r="H86" s="137">
        <f>+H84</f>
        <v>0</v>
      </c>
      <c r="I86" s="137">
        <f>+I84</f>
        <v>0</v>
      </c>
      <c r="J86" s="137">
        <f>+J84</f>
        <v>0</v>
      </c>
      <c r="L86" s="138">
        <f>+L84</f>
        <v>0.50312000000000001</v>
      </c>
      <c r="N86" s="139">
        <f>+N84</f>
        <v>0</v>
      </c>
      <c r="W86" s="124">
        <f>+W84</f>
        <v>42.3</v>
      </c>
    </row>
    <row r="88" spans="1:27">
      <c r="B88" s="135" t="s">
        <v>275</v>
      </c>
    </row>
    <row r="89" spans="1:27">
      <c r="B89" s="118" t="s">
        <v>275</v>
      </c>
    </row>
    <row r="90" spans="1:27">
      <c r="A90" s="116">
        <v>47</v>
      </c>
      <c r="B90" s="117" t="s">
        <v>276</v>
      </c>
      <c r="C90" s="118" t="s">
        <v>277</v>
      </c>
      <c r="D90" s="125" t="s">
        <v>278</v>
      </c>
      <c r="E90" s="120">
        <v>1</v>
      </c>
      <c r="F90" s="119" t="s">
        <v>178</v>
      </c>
      <c r="H90" s="121">
        <f>ROUND(E90*G90, 2)</f>
        <v>0</v>
      </c>
      <c r="J90" s="121">
        <f>ROUND(E90*G90, 2)</f>
        <v>0</v>
      </c>
      <c r="O90" s="119">
        <v>20</v>
      </c>
      <c r="P90" s="119" t="s">
        <v>133</v>
      </c>
      <c r="T90" s="123" t="s">
        <v>2</v>
      </c>
      <c r="U90" s="123" t="s">
        <v>2</v>
      </c>
      <c r="V90" s="123" t="s">
        <v>279</v>
      </c>
      <c r="W90" s="124">
        <v>1</v>
      </c>
      <c r="Z90" s="119" t="s">
        <v>280</v>
      </c>
      <c r="AA90" s="119" t="s">
        <v>133</v>
      </c>
    </row>
    <row r="91" spans="1:27">
      <c r="D91" s="136" t="s">
        <v>281</v>
      </c>
      <c r="E91" s="137">
        <f>J91</f>
        <v>0</v>
      </c>
      <c r="H91" s="137">
        <f>SUM(H88:H90)</f>
        <v>0</v>
      </c>
      <c r="I91" s="137">
        <f>SUM(I88:I90)</f>
        <v>0</v>
      </c>
      <c r="J91" s="137">
        <f>SUM(J88:J90)</f>
        <v>0</v>
      </c>
      <c r="L91" s="138">
        <f>SUM(L88:L90)</f>
        <v>0</v>
      </c>
      <c r="N91" s="139">
        <f>SUM(N88:N90)</f>
        <v>0</v>
      </c>
      <c r="W91" s="124">
        <f>SUM(W88:W90)</f>
        <v>1</v>
      </c>
    </row>
    <row r="93" spans="1:27">
      <c r="D93" s="136" t="s">
        <v>281</v>
      </c>
      <c r="E93" s="137">
        <f>J93</f>
        <v>0</v>
      </c>
      <c r="H93" s="137">
        <f>+H91</f>
        <v>0</v>
      </c>
      <c r="I93" s="137">
        <f>+I91</f>
        <v>0</v>
      </c>
      <c r="J93" s="137">
        <f>+J91</f>
        <v>0</v>
      </c>
      <c r="L93" s="138">
        <f>+L91</f>
        <v>0</v>
      </c>
      <c r="N93" s="139">
        <f>+N91</f>
        <v>0</v>
      </c>
      <c r="W93" s="124">
        <f>+W91</f>
        <v>1</v>
      </c>
    </row>
    <row r="95" spans="1:27">
      <c r="D95" s="140" t="s">
        <v>282</v>
      </c>
      <c r="E95" s="137">
        <f>J95</f>
        <v>0</v>
      </c>
      <c r="H95" s="137">
        <f>+H74+H86+H93</f>
        <v>0</v>
      </c>
      <c r="I95" s="137">
        <f>+I74+I86+I93</f>
        <v>0</v>
      </c>
      <c r="J95" s="137">
        <f>+J74+J86+J93</f>
        <v>0</v>
      </c>
      <c r="L95" s="138">
        <f>+L74+L86+L93</f>
        <v>782.58125209999992</v>
      </c>
      <c r="N95" s="139">
        <f>+N74+N86+N93</f>
        <v>4.32</v>
      </c>
      <c r="W95" s="124">
        <f>+W74+W86+W93</f>
        <v>708.90399999999988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brix</cp:lastModifiedBy>
  <cp:lastPrinted>2009-04-24T07:21:38Z</cp:lastPrinted>
  <dcterms:created xsi:type="dcterms:W3CDTF">1999-04-06T07:39:42Z</dcterms:created>
  <dcterms:modified xsi:type="dcterms:W3CDTF">2020-11-16T18:59:52Z</dcterms:modified>
</cp:coreProperties>
</file>