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784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F16" i="1"/>
  <c r="D17" i="1"/>
  <c r="E17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N14" i="3"/>
  <c r="H15" i="3"/>
  <c r="J15" i="3"/>
  <c r="L15" i="3"/>
  <c r="I16" i="3"/>
  <c r="J16" i="3"/>
  <c r="H17" i="3"/>
  <c r="J17" i="3"/>
  <c r="H18" i="3"/>
  <c r="J18" i="3"/>
  <c r="E19" i="3"/>
  <c r="H19" i="3"/>
  <c r="I19" i="3"/>
  <c r="J19" i="3"/>
  <c r="L19" i="3"/>
  <c r="N19" i="3"/>
  <c r="W19" i="3"/>
  <c r="H22" i="3"/>
  <c r="J22" i="3"/>
  <c r="I23" i="3"/>
  <c r="J23" i="3"/>
  <c r="H24" i="3"/>
  <c r="J24" i="3"/>
  <c r="H25" i="3"/>
  <c r="J25" i="3"/>
  <c r="E26" i="3"/>
  <c r="H26" i="3"/>
  <c r="I26" i="3"/>
  <c r="J26" i="3"/>
  <c r="L26" i="3"/>
  <c r="N26" i="3"/>
  <c r="W26" i="3"/>
  <c r="E28" i="3"/>
  <c r="H28" i="3"/>
  <c r="I28" i="3"/>
  <c r="J28" i="3"/>
  <c r="L28" i="3"/>
  <c r="N28" i="3"/>
  <c r="W28" i="3"/>
  <c r="E30" i="3"/>
  <c r="H30" i="3"/>
  <c r="I30" i="3"/>
  <c r="J30" i="3"/>
  <c r="L30" i="3"/>
  <c r="N30" i="3"/>
  <c r="W30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7" i="2"/>
  <c r="C17" i="2"/>
  <c r="D17" i="2"/>
  <c r="E17" i="2"/>
  <c r="F17" i="2"/>
  <c r="G17" i="2"/>
</calcChain>
</file>

<file path=xl/sharedStrings.xml><?xml version="1.0" encoding="utf-8"?>
<sst xmlns="http://schemas.openxmlformats.org/spreadsheetml/2006/main" count="293" uniqueCount="166">
  <si>
    <t xml:space="preserve"> Mesto Rožňava</t>
  </si>
  <si>
    <t>V module</t>
  </si>
  <si>
    <t>Hlavička1</t>
  </si>
  <si>
    <t>Mena</t>
  </si>
  <si>
    <t>Hlavička2</t>
  </si>
  <si>
    <t>Obdobie</t>
  </si>
  <si>
    <t>Stavba :MŠ Ernesta Rótha č. 4 Rožňava - zníženie energetickej náročnosti budov - strecha " C "</t>
  </si>
  <si>
    <t>Rozpočet</t>
  </si>
  <si>
    <t>Krycí list rozpočtu v</t>
  </si>
  <si>
    <t>EUR</t>
  </si>
  <si>
    <t>Objekt :SO 01 OBJEKT C</t>
  </si>
  <si>
    <t>JKSO :</t>
  </si>
  <si>
    <t>Čerpanie</t>
  </si>
  <si>
    <t>Krycí list splátky v</t>
  </si>
  <si>
    <t>za obdobie</t>
  </si>
  <si>
    <t>Mesiac 2011</t>
  </si>
  <si>
    <t>Časť :SO 01.4 Zateplenie najvyššieho stropu ( plochej strechy )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</si>
  <si>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</si>
  <si>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</si>
  <si>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</si>
  <si>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</si>
  <si>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</si>
  <si>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</si>
  <si>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05.04.2019</t>
  </si>
  <si>
    <t>VF</t>
  </si>
  <si>
    <t>Odberateľ:</t>
  </si>
  <si>
    <t>Mesto Rožňava</t>
  </si>
  <si>
    <t>IČO:</t>
  </si>
  <si>
    <t>DIČ:</t>
  </si>
  <si>
    <t>Dodávateľ:</t>
  </si>
  <si>
    <t>Projektant:</t>
  </si>
  <si>
    <t>Helena Gyuréková, Jovická2, Rožňava</t>
  </si>
  <si>
    <t>M3 OP</t>
  </si>
  <si>
    <t>M</t>
  </si>
  <si>
    <t>M2 ZP</t>
  </si>
  <si>
    <t>M2 UP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</si>
  <si>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</si>
  <si>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</si>
  <si>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</si>
  <si>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</si>
  <si>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</si>
  <si>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</si>
  <si>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</si>
  <si>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</si>
  <si>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</si>
  <si>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</si>
  <si>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</si>
  <si>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</si>
  <si>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</si>
  <si>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</si>
  <si>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</si>
  <si>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</si>
  <si>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</si>
  <si>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</si>
  <si>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</si>
  <si>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</si>
  <si>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</si>
  <si>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</si>
  <si>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</si>
  <si>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</si>
  <si>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</si>
  <si>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</si>
  <si>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</si>
  <si>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</si>
  <si>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</si>
  <si>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</si>
  <si>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</si>
  <si>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</si>
  <si>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</si>
  <si>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</si>
  <si>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</si>
  <si>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</si>
  <si>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</si>
  <si>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</si>
  <si>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</si>
  <si>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</si>
  <si>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</si>
  <si>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</si>
  <si>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</si>
  <si>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</t>
  </si>
  <si>
    <t xml:space="preserve">Spracoval:                                         </t>
  </si>
  <si>
    <t>Projektant: Helena Gyuréková, Jovická2, Rožňava</t>
  </si>
  <si>
    <t xml:space="preserve">JKSO : </t>
  </si>
  <si>
    <t>Rekapitulácia rozpočtu v</t>
  </si>
  <si>
    <t xml:space="preserve">Dodávateľ: </t>
  </si>
  <si>
    <t>Dátum: 05.04.2019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</si>
  <si>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</si>
  <si>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</si>
  <si>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</si>
  <si>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</si>
  <si>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</si>
  <si>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</si>
  <si>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</si>
  <si>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</si>
  <si>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</si>
  <si>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712 - Povlakové krytiny</t>
  </si>
  <si>
    <t>713 - Izolácie tepelné</t>
  </si>
  <si>
    <t xml:space="preserve">PRÁCE A DODÁVKY PSV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</si>
  <si>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</si>
  <si>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</si>
  <si>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</si>
  <si>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</si>
  <si>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</si>
  <si>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</si>
  <si>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</si>
  <si>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</si>
  <si>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</si>
  <si>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</si>
  <si>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</si>
  <si>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</si>
  <si>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</si>
  <si>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</si>
  <si>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</si>
  <si>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</si>
  <si>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</si>
  <si>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</si>
  <si>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</si>
  <si>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</si>
  <si>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</si>
  <si>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</si>
  <si>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</si>
  <si>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</si>
  <si>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</si>
  <si>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</si>
  <si>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</si>
  <si>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</si>
  <si>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</si>
  <si>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</si>
  <si>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</si>
  <si>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</si>
  <si>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</si>
  <si>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</si>
  <si>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</si>
  <si>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</si>
  <si>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PSV</t>
  </si>
  <si>
    <t>712</t>
  </si>
  <si>
    <t xml:space="preserve">71230-0833   </t>
  </si>
  <si>
    <t>Odstránenie povl. krytiny striech do 10° 3-vrstvovej</t>
  </si>
  <si>
    <t>m2</t>
  </si>
  <si>
    <t xml:space="preserve">                    </t>
  </si>
  <si>
    <t>I</t>
  </si>
  <si>
    <t>45.22.12</t>
  </si>
  <si>
    <t xml:space="preserve">71234-1559   </t>
  </si>
  <si>
    <t>Zhotovenie povl. krytiny striech do 10° pritavením NAIP v plnej ploche</t>
  </si>
  <si>
    <t>MAT</t>
  </si>
  <si>
    <t xml:space="preserve">628 2E1403   </t>
  </si>
  <si>
    <t>Pás asfaltový nataviteľný, vrátane spoj. materiálu</t>
  </si>
  <si>
    <t>21.12.56</t>
  </si>
  <si>
    <t xml:space="preserve">99871-2201   </t>
  </si>
  <si>
    <t>Presun hmôt pre izolácie povlakové v objektoch výšky do 6 m</t>
  </si>
  <si>
    <t>45.22.20</t>
  </si>
  <si>
    <t xml:space="preserve">99871-2292   </t>
  </si>
  <si>
    <t>Prípl. za zväčšený presun hmôt pre izolácie povlakové do 100 m</t>
  </si>
  <si>
    <t xml:space="preserve">712 - Povlakové krytiny  spolu: </t>
  </si>
  <si>
    <t>713</t>
  </si>
  <si>
    <t xml:space="preserve">71311-1111   </t>
  </si>
  <si>
    <t>Montáž tep. izolácie stropov, položenie na vrch, vrátane spoj. materiálu</t>
  </si>
  <si>
    <t>45.32.11</t>
  </si>
  <si>
    <t xml:space="preserve">631 5A0112   </t>
  </si>
  <si>
    <t>Doska z minerálnej vlny NOBASIL MPN - hr.200 mm - komplet</t>
  </si>
  <si>
    <t>26.82.16</t>
  </si>
  <si>
    <t xml:space="preserve">99871-3201   </t>
  </si>
  <si>
    <t>Presun hmôt pre izolácie tepelné v objektoch výšky do 6 m</t>
  </si>
  <si>
    <t xml:space="preserve">99871-3292   </t>
  </si>
  <si>
    <t>Prípl. za zväčšený presun hmôt pre izolácie tepelné do 100 m</t>
  </si>
  <si>
    <t xml:space="preserve">713 - Izolácie tepelné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</si>
</sst>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82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M5" sqref="M5"/>
    </sheetView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0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/>
      <c r="H2" s="11"/>
      <c r="I2" s="11"/>
      <c r="J2" s="13"/>
      <c r="Z2" s="107" t="s">
        <v>7</v>
      </c>
      <c r="AA2" s="108" t="s">
        <v>8</v>
      </c>
      <c r="AB2" s="108" t="s">
        <v>9</v>
      </c>
      <c r="AC2" s="108"/>
      <c r="AD2" s="109"/>
    </row>
    <row r="3" spans="2:30" ht="18" customHeight="1">
      <c r="B3" s="14"/>
      <c r="C3" s="15" t="s">
        <v>10</v>
      </c>
      <c r="D3" s="15"/>
      <c r="E3" s="15"/>
      <c r="F3" s="15"/>
      <c r="G3" s="16" t="s">
        <v>11</v>
      </c>
      <c r="H3" s="15"/>
      <c r="I3" s="15"/>
      <c r="J3" s="17"/>
      <c r="Z3" s="107" t="s">
        <v>12</v>
      </c>
      <c r="AA3" s="108" t="s">
        <v>13</v>
      </c>
      <c r="AB3" s="108" t="s">
        <v>9</v>
      </c>
      <c r="AC3" s="108" t="s">
        <v>14</v>
      </c>
      <c r="AD3" s="109" t="s">
        <v>15</v>
      </c>
    </row>
    <row r="4" spans="2:30" ht="18" customHeight="1">
      <c r="B4" s="18"/>
      <c r="C4" s="19" t="s">
        <v>16</v>
      </c>
      <c r="D4" s="19"/>
      <c r="E4" s="19"/>
      <c r="F4" s="19"/>
      <c r="G4" s="20"/>
      <c r="H4" s="19"/>
      <c r="I4" s="19"/>
      <c r="J4" s="21"/>
      <c r="Z4" s="107" t="s">
        <v>17</v>
      </c>
      <c r="AA4" s="108" t="s">
        <v>18</v>
      </c>
      <c r="AB4" s="108" t="s">
        <v>9</v>
      </c>
      <c r="AC4" s="108"/>
      <c r="AD4" s="109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23</v>
      </c>
      <c r="Z5" s="107" t="s">
        <v>24</v>
      </c>
      <c r="AA5" s="108" t="s">
        <v>13</v>
      </c>
      <c r="AB5" s="108" t="s">
        <v>9</v>
      </c>
      <c r="AC5" s="108" t="s">
        <v>14</v>
      </c>
      <c r="AD5" s="109" t="s">
        <v>15</v>
      </c>
    </row>
    <row r="6" spans="2:30" ht="18" customHeight="1" thickTop="1">
      <c r="B6" s="10"/>
      <c r="C6" s="11" t="s">
        <v>25</v>
      </c>
      <c r="D6" s="11" t="s">
        <v>26</v>
      </c>
      <c r="E6" s="11"/>
      <c r="F6" s="11"/>
      <c r="G6" s="11" t="s">
        <v>27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28</v>
      </c>
      <c r="H7" s="28"/>
      <c r="I7" s="28"/>
      <c r="J7" s="29"/>
    </row>
    <row r="8" spans="2:30" ht="18" customHeight="1">
      <c r="B8" s="14"/>
      <c r="C8" s="15" t="s">
        <v>29</v>
      </c>
      <c r="D8" s="15"/>
      <c r="E8" s="15"/>
      <c r="F8" s="15"/>
      <c r="G8" s="15" t="s">
        <v>27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28</v>
      </c>
      <c r="H9" s="19"/>
      <c r="I9" s="19"/>
      <c r="J9" s="21"/>
    </row>
    <row r="10" spans="2:30" ht="18" customHeight="1">
      <c r="B10" s="14"/>
      <c r="C10" s="15" t="s">
        <v>30</v>
      </c>
      <c r="D10" s="15" t="s">
        <v>31</v>
      </c>
      <c r="E10" s="15"/>
      <c r="F10" s="15"/>
      <c r="G10" s="15" t="s">
        <v>27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28</v>
      </c>
      <c r="H11" s="31"/>
      <c r="I11" s="31"/>
      <c r="J11" s="32"/>
    </row>
    <row r="12" spans="2:30" ht="18" customHeight="1" thickTop="1">
      <c r="B12" s="81">
        <v>1</v>
      </c>
      <c r="C12" s="11" t="s">
        <v>32</v>
      </c>
      <c r="D12" s="11"/>
      <c r="E12" s="11"/>
      <c r="F12" s="92">
        <f>IF(B12&lt;&gt;0,ROUND($J$31/B12,0),0)</f>
        <v>0</v>
      </c>
      <c r="G12" s="12">
        <v>1</v>
      </c>
      <c r="H12" s="11" t="s">
        <v>33</v>
      </c>
      <c r="I12" s="11"/>
      <c r="J12" s="95">
        <f>IF(G12&lt;&gt;0,ROUND($J$31/G12,0),0)</f>
        <v>0</v>
      </c>
    </row>
    <row r="13" spans="2:30" ht="18" customHeight="1">
      <c r="B13" s="82">
        <v>1</v>
      </c>
      <c r="C13" s="28" t="s">
        <v>34</v>
      </c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>
        <v>1</v>
      </c>
      <c r="C14" s="31" t="s">
        <v>35</v>
      </c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36</v>
      </c>
      <c r="C15" s="34" t="s">
        <v>37</v>
      </c>
      <c r="D15" s="35" t="s">
        <v>38</v>
      </c>
      <c r="E15" s="35" t="s">
        <v>39</v>
      </c>
      <c r="F15" s="36" t="s">
        <v>40</v>
      </c>
      <c r="G15" s="72" t="s">
        <v>41</v>
      </c>
      <c r="H15" s="37" t="s">
        <v>42</v>
      </c>
      <c r="I15" s="38"/>
      <c r="J15" s="39"/>
    </row>
    <row r="16" spans="2:30" ht="18" customHeight="1">
      <c r="B16" s="40">
        <v>1</v>
      </c>
      <c r="C16" s="41" t="s">
        <v>43</v>
      </c>
      <c r="D16" s="122"/>
      <c r="E16" s="122"/>
      <c r="F16" s="123">
        <f>D16+E16</f>
        <v>0</v>
      </c>
      <c r="G16" s="40">
        <v>6</v>
      </c>
      <c r="H16" s="42" t="s">
        <v>44</v>
      </c>
      <c r="I16" s="77"/>
      <c r="J16" s="123">
        <v>0</v>
      </c>
    </row>
    <row r="17" spans="2:10" ht="18" customHeight="1">
      <c r="B17" s="43">
        <v>2</v>
      </c>
      <c r="C17" s="44" t="s">
        <v>45</v>
      </c>
      <c r="D17" s="124">
        <f>Prehlad!H28</f>
        <v>0</v>
      </c>
      <c r="E17" s="124">
        <f>Prehlad!I28</f>
        <v>0</v>
      </c>
      <c r="F17" s="123">
        <f>D17+E17</f>
        <v>0</v>
      </c>
      <c r="G17" s="43">
        <v>7</v>
      </c>
      <c r="H17" s="45" t="s">
        <v>46</v>
      </c>
      <c r="I17" s="15"/>
      <c r="J17" s="125">
        <v>0</v>
      </c>
    </row>
    <row r="18" spans="2:10" ht="18" customHeight="1">
      <c r="B18" s="43">
        <v>3</v>
      </c>
      <c r="C18" s="44" t="s">
        <v>47</v>
      </c>
      <c r="D18" s="124"/>
      <c r="E18" s="124"/>
      <c r="F18" s="123">
        <f>D18+E18</f>
        <v>0</v>
      </c>
      <c r="G18" s="43">
        <v>8</v>
      </c>
      <c r="H18" s="45" t="s">
        <v>48</v>
      </c>
      <c r="I18" s="15"/>
      <c r="J18" s="125">
        <v>0</v>
      </c>
    </row>
    <row r="19" spans="2:10" ht="18" customHeight="1" thickBot="1">
      <c r="B19" s="43">
        <v>4</v>
      </c>
      <c r="C19" s="44" t="s">
        <v>49</v>
      </c>
      <c r="D19" s="124"/>
      <c r="E19" s="124"/>
      <c r="F19" s="126">
        <f>D19+E19</f>
        <v>0</v>
      </c>
      <c r="G19" s="43">
        <v>9</v>
      </c>
      <c r="H19" s="45" t="s">
        <v>50</v>
      </c>
      <c r="I19" s="15"/>
      <c r="J19" s="125">
        <v>0</v>
      </c>
    </row>
    <row r="20" spans="2:10" ht="18" customHeight="1" thickBot="1">
      <c r="B20" s="46">
        <v>5</v>
      </c>
      <c r="C20" s="47" t="s">
        <v>51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52</v>
      </c>
      <c r="J20" s="129">
        <f>SUM(J16:J19)</f>
        <v>0</v>
      </c>
    </row>
    <row r="21" spans="2:10" ht="18" customHeight="1" thickTop="1">
      <c r="B21" s="72" t="s">
        <v>53</v>
      </c>
      <c r="C21" s="71"/>
      <c r="D21" s="38" t="s">
        <v>54</v>
      </c>
      <c r="E21" s="38"/>
      <c r="F21" s="39"/>
      <c r="G21" s="72" t="s">
        <v>55</v>
      </c>
      <c r="H21" s="37" t="s">
        <v>56</v>
      </c>
      <c r="I21" s="38"/>
      <c r="J21" s="39"/>
    </row>
    <row r="22" spans="2:10" ht="18" customHeight="1">
      <c r="B22" s="40">
        <v>11</v>
      </c>
      <c r="C22" s="42" t="s">
        <v>57</v>
      </c>
      <c r="D22" s="78" t="s">
        <v>50</v>
      </c>
      <c r="E22" s="80">
        <v>0</v>
      </c>
      <c r="F22" s="123">
        <v>0</v>
      </c>
      <c r="G22" s="43">
        <v>16</v>
      </c>
      <c r="H22" s="45" t="s">
        <v>58</v>
      </c>
      <c r="I22" s="49"/>
      <c r="J22" s="125">
        <v>0</v>
      </c>
    </row>
    <row r="23" spans="2:10" ht="18" customHeight="1">
      <c r="B23" s="43">
        <v>12</v>
      </c>
      <c r="C23" s="45" t="s">
        <v>59</v>
      </c>
      <c r="D23" s="79"/>
      <c r="E23" s="50">
        <v>0</v>
      </c>
      <c r="F23" s="125">
        <v>0</v>
      </c>
      <c r="G23" s="43">
        <v>17</v>
      </c>
      <c r="H23" s="45" t="s">
        <v>60</v>
      </c>
      <c r="I23" s="49"/>
      <c r="J23" s="125">
        <v>0</v>
      </c>
    </row>
    <row r="24" spans="2:10" ht="18" customHeight="1">
      <c r="B24" s="43">
        <v>13</v>
      </c>
      <c r="C24" s="45" t="s">
        <v>61</v>
      </c>
      <c r="D24" s="79"/>
      <c r="E24" s="50">
        <v>0</v>
      </c>
      <c r="F24" s="125">
        <v>0</v>
      </c>
      <c r="G24" s="43">
        <v>18</v>
      </c>
      <c r="H24" s="45" t="s">
        <v>62</v>
      </c>
      <c r="I24" s="49"/>
      <c r="J24" s="125">
        <v>0</v>
      </c>
    </row>
    <row r="25" spans="2:10" ht="18" customHeight="1" thickBot="1">
      <c r="B25" s="43">
        <v>14</v>
      </c>
      <c r="C25" s="45" t="s">
        <v>50</v>
      </c>
      <c r="D25" s="79"/>
      <c r="E25" s="50">
        <v>0</v>
      </c>
      <c r="F25" s="125">
        <v>0</v>
      </c>
      <c r="G25" s="43">
        <v>19</v>
      </c>
      <c r="H25" s="45" t="s">
        <v>50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63</v>
      </c>
      <c r="F26" s="129">
        <f>SUM(F22:F25)</f>
        <v>0</v>
      </c>
      <c r="G26" s="46">
        <v>20</v>
      </c>
      <c r="H26" s="51"/>
      <c r="I26" s="52" t="s">
        <v>64</v>
      </c>
      <c r="J26" s="129">
        <f>SUM(J22:J25)</f>
        <v>0</v>
      </c>
    </row>
    <row r="27" spans="2:10" ht="18" customHeight="1" thickTop="1">
      <c r="B27" s="53"/>
      <c r="C27" s="54" t="s">
        <v>65</v>
      </c>
      <c r="D27" s="55"/>
      <c r="E27" s="56" t="s">
        <v>66</v>
      </c>
      <c r="F27" s="57"/>
      <c r="G27" s="72" t="s">
        <v>67</v>
      </c>
      <c r="H27" s="37" t="s">
        <v>68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69</v>
      </c>
      <c r="J28" s="123">
        <f>ROUND(F20,2)+J20+F26+J26</f>
        <v>0</v>
      </c>
    </row>
    <row r="29" spans="2:10" ht="18" customHeight="1">
      <c r="B29" s="58"/>
      <c r="C29" s="60" t="s">
        <v>70</v>
      </c>
      <c r="D29" s="60"/>
      <c r="E29" s="63"/>
      <c r="F29" s="57"/>
      <c r="G29" s="43">
        <v>22</v>
      </c>
      <c r="H29" s="45" t="s">
        <v>71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72</v>
      </c>
      <c r="D30" s="15"/>
      <c r="E30" s="63"/>
      <c r="F30" s="57"/>
      <c r="G30" s="43">
        <v>23</v>
      </c>
      <c r="H30" s="45" t="s">
        <v>73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74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75</v>
      </c>
      <c r="H32" s="74" t="s">
        <v>76</v>
      </c>
      <c r="I32" s="33"/>
      <c r="J32" s="75">
        <v>0</v>
      </c>
    </row>
    <row r="33" spans="2:10" ht="18" customHeight="1" thickTop="1">
      <c r="B33" s="65"/>
      <c r="C33" s="66"/>
      <c r="D33" s="54" t="s">
        <v>77</v>
      </c>
      <c r="E33" s="66"/>
      <c r="F33" s="66"/>
      <c r="G33" s="66"/>
      <c r="H33" s="66" t="s">
        <v>78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70</v>
      </c>
      <c r="D35" s="60"/>
      <c r="E35" s="60"/>
      <c r="F35" s="59"/>
      <c r="G35" s="60" t="s">
        <v>70</v>
      </c>
      <c r="H35" s="60"/>
      <c r="I35" s="60"/>
      <c r="J35" s="68"/>
    </row>
    <row r="36" spans="2:10" ht="18" customHeight="1">
      <c r="B36" s="14"/>
      <c r="C36" s="15" t="s">
        <v>72</v>
      </c>
      <c r="D36" s="15"/>
      <c r="E36" s="15"/>
      <c r="F36" s="16"/>
      <c r="G36" s="15" t="s">
        <v>72</v>
      </c>
      <c r="H36" s="15"/>
      <c r="I36" s="15"/>
      <c r="J36" s="17"/>
    </row>
    <row r="37" spans="2:10" ht="18" customHeight="1">
      <c r="B37" s="58"/>
      <c r="C37" s="60" t="s">
        <v>66</v>
      </c>
      <c r="D37" s="60"/>
      <c r="E37" s="60"/>
      <c r="F37" s="59"/>
      <c r="G37" s="60" t="s">
        <v>66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79</v>
      </c>
      <c r="C1" s="1"/>
      <c r="E1" s="9" t="s">
        <v>80</v>
      </c>
      <c r="F1" s="1"/>
      <c r="G1" s="1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1:30">
      <c r="A2" s="9" t="s">
        <v>81</v>
      </c>
      <c r="C2" s="1"/>
      <c r="E2" s="9" t="s">
        <v>82</v>
      </c>
      <c r="F2" s="1"/>
      <c r="G2" s="1"/>
      <c r="Z2" s="107" t="s">
        <v>7</v>
      </c>
      <c r="AA2" s="108" t="s">
        <v>83</v>
      </c>
      <c r="AB2" s="108" t="s">
        <v>9</v>
      </c>
      <c r="AC2" s="108"/>
      <c r="AD2" s="109"/>
    </row>
    <row r="3" spans="1:30">
      <c r="A3" s="9" t="s">
        <v>84</v>
      </c>
      <c r="C3" s="1"/>
      <c r="E3" s="9" t="s">
        <v>85</v>
      </c>
      <c r="F3" s="1"/>
      <c r="G3" s="1"/>
      <c r="Z3" s="107" t="s">
        <v>12</v>
      </c>
      <c r="AA3" s="108" t="s">
        <v>86</v>
      </c>
      <c r="AB3" s="108" t="s">
        <v>9</v>
      </c>
      <c r="AC3" s="108" t="s">
        <v>14</v>
      </c>
      <c r="AD3" s="109" t="s">
        <v>15</v>
      </c>
    </row>
    <row r="4" spans="1:30">
      <c r="B4" s="1"/>
      <c r="C4" s="1"/>
      <c r="D4" s="1"/>
      <c r="E4" s="1"/>
      <c r="F4" s="1"/>
      <c r="G4" s="1"/>
      <c r="Z4" s="107" t="s">
        <v>17</v>
      </c>
      <c r="AA4" s="108" t="s">
        <v>87</v>
      </c>
      <c r="AB4" s="108" t="s">
        <v>9</v>
      </c>
      <c r="AC4" s="108"/>
      <c r="AD4" s="109"/>
    </row>
    <row r="5" spans="1:30">
      <c r="A5" s="9" t="s">
        <v>6</v>
      </c>
      <c r="B5" s="1"/>
      <c r="C5" s="1"/>
      <c r="D5" s="1"/>
      <c r="E5" s="1"/>
      <c r="F5" s="1"/>
      <c r="G5" s="1"/>
      <c r="Z5" s="107" t="s">
        <v>24</v>
      </c>
      <c r="AA5" s="108" t="s">
        <v>86</v>
      </c>
      <c r="AB5" s="108" t="s">
        <v>9</v>
      </c>
      <c r="AC5" s="108" t="s">
        <v>14</v>
      </c>
      <c r="AD5" s="109" t="s">
        <v>15</v>
      </c>
    </row>
    <row r="6" spans="1:30">
      <c r="A6" s="9" t="s">
        <v>10</v>
      </c>
      <c r="B6" s="1"/>
      <c r="C6" s="1"/>
      <c r="D6" s="1"/>
      <c r="E6" s="1"/>
      <c r="F6" s="1"/>
      <c r="G6" s="1"/>
    </row>
    <row r="7" spans="1:30">
      <c r="A7" s="9" t="s">
        <v>16</v>
      </c>
      <c r="B7" s="1"/>
      <c r="C7" s="1"/>
      <c r="D7" s="1"/>
      <c r="E7" s="1"/>
      <c r="F7" s="1"/>
      <c r="G7" s="1"/>
    </row>
    <row r="8" spans="1:30" ht="13.5">
      <c r="A8" s="1" t="s">
        <v>26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88</v>
      </c>
      <c r="B9" s="112" t="s">
        <v>38</v>
      </c>
      <c r="C9" s="112" t="s">
        <v>89</v>
      </c>
      <c r="D9" s="112" t="s">
        <v>90</v>
      </c>
      <c r="E9" s="119" t="s">
        <v>91</v>
      </c>
      <c r="F9" s="119" t="s">
        <v>92</v>
      </c>
      <c r="G9" s="1"/>
    </row>
    <row r="10" spans="1:30">
      <c r="A10" s="116"/>
      <c r="B10" s="116"/>
      <c r="C10" s="116" t="s">
        <v>93</v>
      </c>
      <c r="D10" s="116"/>
      <c r="E10" s="116" t="s">
        <v>90</v>
      </c>
      <c r="F10" s="116" t="s">
        <v>90</v>
      </c>
      <c r="G10" s="91" t="s">
        <v>94</v>
      </c>
    </row>
    <row r="12" spans="1:30">
      <c r="A12" s="1" t="s">
        <v>95</v>
      </c>
      <c r="B12" s="6">
        <f>Prehlad!H19</f>
        <v>0</v>
      </c>
      <c r="C12" s="6">
        <f>Prehlad!I19</f>
        <v>0</v>
      </c>
      <c r="D12" s="6">
        <f>Prehlad!J19</f>
        <v>0</v>
      </c>
      <c r="E12" s="7">
        <f>Prehlad!L19</f>
        <v>9.6000000000000013E-4</v>
      </c>
      <c r="F12" s="5">
        <f>Prehlad!N19</f>
        <v>2.6460000000000001E-2</v>
      </c>
      <c r="G12" s="5">
        <f>Prehlad!W19</f>
        <v>0.42799999999999999</v>
      </c>
    </row>
    <row r="13" spans="1:30">
      <c r="A13" s="1" t="s">
        <v>96</v>
      </c>
      <c r="B13" s="6">
        <f>Prehlad!H26</f>
        <v>0</v>
      </c>
      <c r="C13" s="6">
        <f>Prehlad!I26</f>
        <v>0</v>
      </c>
      <c r="D13" s="6">
        <f>Prehlad!J26</f>
        <v>0</v>
      </c>
      <c r="E13" s="7">
        <f>Prehlad!L26</f>
        <v>0</v>
      </c>
      <c r="F13" s="5">
        <f>Prehlad!N26</f>
        <v>0</v>
      </c>
      <c r="G13" s="5">
        <f>Prehlad!W26</f>
        <v>88.762</v>
      </c>
    </row>
    <row r="14" spans="1:30">
      <c r="A14" s="1" t="s">
        <v>97</v>
      </c>
      <c r="B14" s="6">
        <f>Prehlad!H28</f>
        <v>0</v>
      </c>
      <c r="C14" s="6">
        <f>Prehlad!I28</f>
        <v>0</v>
      </c>
      <c r="D14" s="6">
        <f>Prehlad!J28</f>
        <v>0</v>
      </c>
      <c r="E14" s="7">
        <f>Prehlad!L28</f>
        <v>9.6000000000000013E-4</v>
      </c>
      <c r="F14" s="5">
        <f>Prehlad!N28</f>
        <v>2.6460000000000001E-2</v>
      </c>
      <c r="G14" s="5">
        <f>Prehlad!W28</f>
        <v>89.19</v>
      </c>
    </row>
    <row r="17" spans="1:7">
      <c r="A17" s="1" t="s">
        <v>98</v>
      </c>
      <c r="B17" s="6">
        <f>Prehlad!H30</f>
        <v>0</v>
      </c>
      <c r="C17" s="6">
        <f>Prehlad!I30</f>
        <v>0</v>
      </c>
      <c r="D17" s="6">
        <f>Prehlad!J30</f>
        <v>0</v>
      </c>
      <c r="E17" s="7">
        <f>Prehlad!L30</f>
        <v>9.6000000000000013E-4</v>
      </c>
      <c r="F17" s="5">
        <f>Prehlad!N30</f>
        <v>2.6460000000000001E-2</v>
      </c>
      <c r="G17" s="5">
        <f>Prehlad!W30</f>
        <v>89.19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showGridLines="0" workbookViewId="0">
      <selection activeCell="G17" sqref="G17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79</v>
      </c>
      <c r="B1" s="1"/>
      <c r="C1" s="1"/>
      <c r="D1" s="1"/>
      <c r="E1" s="9" t="s">
        <v>80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1</v>
      </c>
      <c r="AA1" s="132" t="s">
        <v>2</v>
      </c>
      <c r="AB1" s="107" t="s">
        <v>3</v>
      </c>
      <c r="AC1" s="107" t="s">
        <v>4</v>
      </c>
      <c r="AD1" s="107" t="s">
        <v>5</v>
      </c>
      <c r="AE1" s="1"/>
      <c r="AF1" s="1"/>
      <c r="AG1" s="1"/>
      <c r="AH1" s="1"/>
    </row>
    <row r="2" spans="1:34">
      <c r="A2" s="9" t="s">
        <v>81</v>
      </c>
      <c r="B2" s="1"/>
      <c r="C2" s="1"/>
      <c r="D2" s="1"/>
      <c r="E2" s="9" t="s">
        <v>82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7</v>
      </c>
      <c r="AA2" s="108" t="s">
        <v>99</v>
      </c>
      <c r="AB2" s="108" t="s">
        <v>9</v>
      </c>
      <c r="AC2" s="108"/>
      <c r="AD2" s="109"/>
      <c r="AE2" s="1"/>
      <c r="AF2" s="1"/>
      <c r="AG2" s="1"/>
      <c r="AH2" s="1"/>
    </row>
    <row r="3" spans="1:34">
      <c r="A3" s="9" t="s">
        <v>84</v>
      </c>
      <c r="B3" s="1"/>
      <c r="C3" s="1"/>
      <c r="D3" s="1"/>
      <c r="E3" s="9" t="s">
        <v>85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12</v>
      </c>
      <c r="AA3" s="108" t="s">
        <v>100</v>
      </c>
      <c r="AB3" s="108" t="s">
        <v>9</v>
      </c>
      <c r="AC3" s="108" t="s">
        <v>14</v>
      </c>
      <c r="AD3" s="109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17</v>
      </c>
      <c r="AA4" s="108" t="s">
        <v>101</v>
      </c>
      <c r="AB4" s="108" t="s">
        <v>9</v>
      </c>
      <c r="AC4" s="108"/>
      <c r="AD4" s="109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100</v>
      </c>
      <c r="AB5" s="108" t="s">
        <v>9</v>
      </c>
      <c r="AC5" s="108" t="s">
        <v>14</v>
      </c>
      <c r="AD5" s="109" t="s">
        <v>15</v>
      </c>
      <c r="AE5" s="1"/>
      <c r="AF5" s="1"/>
      <c r="AG5" s="1"/>
      <c r="AH5" s="1"/>
    </row>
    <row r="6" spans="1:34">
      <c r="A6" s="9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26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102</v>
      </c>
      <c r="B9" s="112" t="s">
        <v>103</v>
      </c>
      <c r="C9" s="112" t="s">
        <v>104</v>
      </c>
      <c r="D9" s="112" t="s">
        <v>105</v>
      </c>
      <c r="E9" s="112" t="s">
        <v>106</v>
      </c>
      <c r="F9" s="112" t="s">
        <v>107</v>
      </c>
      <c r="G9" s="112" t="s">
        <v>108</v>
      </c>
      <c r="H9" s="112" t="s">
        <v>38</v>
      </c>
      <c r="I9" s="112" t="s">
        <v>89</v>
      </c>
      <c r="J9" s="112" t="s">
        <v>90</v>
      </c>
      <c r="K9" s="113" t="s">
        <v>91</v>
      </c>
      <c r="L9" s="114"/>
      <c r="M9" s="115" t="s">
        <v>92</v>
      </c>
      <c r="N9" s="114"/>
      <c r="O9" s="112" t="s">
        <v>109</v>
      </c>
      <c r="P9" s="110" t="s">
        <v>110</v>
      </c>
      <c r="Q9" s="85" t="s">
        <v>106</v>
      </c>
      <c r="R9" s="85" t="s">
        <v>106</v>
      </c>
      <c r="S9" s="86" t="s">
        <v>106</v>
      </c>
      <c r="T9" s="90" t="s">
        <v>111</v>
      </c>
      <c r="U9" s="90" t="s">
        <v>112</v>
      </c>
      <c r="V9" s="90" t="s">
        <v>113</v>
      </c>
      <c r="W9" s="91" t="s">
        <v>94</v>
      </c>
      <c r="X9" s="91" t="s">
        <v>114</v>
      </c>
      <c r="Y9" s="91" t="s">
        <v>115</v>
      </c>
      <c r="Z9" s="120" t="s">
        <v>116</v>
      </c>
      <c r="AA9" s="120" t="s">
        <v>117</v>
      </c>
      <c r="AB9" s="1" t="s">
        <v>113</v>
      </c>
      <c r="AC9" s="1"/>
      <c r="AD9" s="1"/>
      <c r="AE9" s="1"/>
      <c r="AF9" s="1"/>
      <c r="AG9" s="1"/>
      <c r="AH9" s="1"/>
    </row>
    <row r="10" spans="1:34" ht="13.5" thickBot="1">
      <c r="A10" s="116" t="s">
        <v>118</v>
      </c>
      <c r="B10" s="116" t="s">
        <v>119</v>
      </c>
      <c r="C10" s="117"/>
      <c r="D10" s="116" t="s">
        <v>120</v>
      </c>
      <c r="E10" s="116" t="s">
        <v>121</v>
      </c>
      <c r="F10" s="116" t="s">
        <v>122</v>
      </c>
      <c r="G10" s="116" t="s">
        <v>123</v>
      </c>
      <c r="H10" s="116" t="s">
        <v>124</v>
      </c>
      <c r="I10" s="116" t="s">
        <v>93</v>
      </c>
      <c r="J10" s="116"/>
      <c r="K10" s="116" t="s">
        <v>108</v>
      </c>
      <c r="L10" s="116" t="s">
        <v>90</v>
      </c>
      <c r="M10" s="118" t="s">
        <v>108</v>
      </c>
      <c r="N10" s="116" t="s">
        <v>90</v>
      </c>
      <c r="O10" s="116" t="s">
        <v>125</v>
      </c>
      <c r="P10" s="111"/>
      <c r="Q10" s="87" t="s">
        <v>126</v>
      </c>
      <c r="R10" s="87" t="s">
        <v>127</v>
      </c>
      <c r="S10" s="88" t="s">
        <v>128</v>
      </c>
      <c r="T10" s="90" t="s">
        <v>129</v>
      </c>
      <c r="U10" s="90" t="s">
        <v>130</v>
      </c>
      <c r="V10" s="90" t="s">
        <v>131</v>
      </c>
      <c r="W10" s="91"/>
      <c r="X10" s="1"/>
      <c r="Y10" s="1"/>
      <c r="Z10" s="120" t="s">
        <v>132</v>
      </c>
      <c r="AA10" s="120" t="s">
        <v>118</v>
      </c>
      <c r="AB10" s="1" t="s">
        <v>133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134</v>
      </c>
    </row>
    <row r="13" spans="1:34">
      <c r="B13" s="100" t="s">
        <v>95</v>
      </c>
    </row>
    <row r="14" spans="1:34">
      <c r="A14" s="98">
        <v>1</v>
      </c>
      <c r="B14" s="99" t="s">
        <v>135</v>
      </c>
      <c r="C14" s="100" t="s">
        <v>136</v>
      </c>
      <c r="D14" s="121" t="s">
        <v>137</v>
      </c>
      <c r="E14" s="102">
        <v>1.89</v>
      </c>
      <c r="F14" s="101" t="s">
        <v>138</v>
      </c>
      <c r="H14" s="103">
        <f>ROUND(E14*G14, 2)</f>
        <v>0</v>
      </c>
      <c r="J14" s="103">
        <f>ROUND(E14*G14, 2)</f>
        <v>0</v>
      </c>
      <c r="M14" s="102">
        <v>1.4E-2</v>
      </c>
      <c r="N14" s="102">
        <f>E14*M14</f>
        <v>2.6460000000000001E-2</v>
      </c>
      <c r="O14" s="101">
        <v>20</v>
      </c>
      <c r="P14" s="101" t="s">
        <v>139</v>
      </c>
      <c r="V14" s="105" t="s">
        <v>140</v>
      </c>
      <c r="W14" s="106">
        <v>7.6999999999999999E-2</v>
      </c>
      <c r="Z14" s="101" t="s">
        <v>141</v>
      </c>
      <c r="AB14" s="101">
        <v>1</v>
      </c>
    </row>
    <row r="15" spans="1:34" ht="25.5">
      <c r="A15" s="98">
        <v>2</v>
      </c>
      <c r="B15" s="99" t="s">
        <v>135</v>
      </c>
      <c r="C15" s="100" t="s">
        <v>142</v>
      </c>
      <c r="D15" s="121" t="s">
        <v>143</v>
      </c>
      <c r="E15" s="102">
        <v>3</v>
      </c>
      <c r="F15" s="101" t="s">
        <v>138</v>
      </c>
      <c r="H15" s="103">
        <f>ROUND(E15*G15, 2)</f>
        <v>0</v>
      </c>
      <c r="J15" s="103">
        <f>ROUND(E15*G15, 2)</f>
        <v>0</v>
      </c>
      <c r="K15" s="104">
        <v>3.2000000000000003E-4</v>
      </c>
      <c r="L15" s="104">
        <f>E15*K15</f>
        <v>9.6000000000000013E-4</v>
      </c>
      <c r="O15" s="101">
        <v>20</v>
      </c>
      <c r="P15" s="101" t="s">
        <v>139</v>
      </c>
      <c r="V15" s="105" t="s">
        <v>140</v>
      </c>
      <c r="W15" s="106">
        <v>0.35099999999999998</v>
      </c>
      <c r="Z15" s="101" t="s">
        <v>141</v>
      </c>
      <c r="AB15" s="101">
        <v>1</v>
      </c>
    </row>
    <row r="16" spans="1:34">
      <c r="A16" s="98">
        <v>3</v>
      </c>
      <c r="B16" s="99" t="s">
        <v>144</v>
      </c>
      <c r="C16" s="100" t="s">
        <v>145</v>
      </c>
      <c r="D16" s="121" t="s">
        <v>146</v>
      </c>
      <c r="E16" s="102">
        <v>3.45</v>
      </c>
      <c r="F16" s="101" t="s">
        <v>138</v>
      </c>
      <c r="I16" s="103">
        <f>ROUND(E16*G16, 2)</f>
        <v>0</v>
      </c>
      <c r="J16" s="103">
        <f>ROUND(E16*G16, 2)</f>
        <v>0</v>
      </c>
      <c r="O16" s="101">
        <v>20</v>
      </c>
      <c r="P16" s="101" t="s">
        <v>139</v>
      </c>
      <c r="V16" s="105" t="s">
        <v>55</v>
      </c>
      <c r="Z16" s="101" t="s">
        <v>147</v>
      </c>
      <c r="AA16" s="101">
        <v>213103</v>
      </c>
      <c r="AB16" s="101">
        <v>2</v>
      </c>
    </row>
    <row r="17" spans="1:28" ht="25.5">
      <c r="A17" s="98">
        <v>4</v>
      </c>
      <c r="B17" s="99" t="s">
        <v>135</v>
      </c>
      <c r="C17" s="100" t="s">
        <v>148</v>
      </c>
      <c r="D17" s="121" t="s">
        <v>149</v>
      </c>
      <c r="F17" s="101" t="s">
        <v>125</v>
      </c>
      <c r="H17" s="103">
        <f>ROUND(E17*G17, 2)</f>
        <v>0</v>
      </c>
      <c r="J17" s="103">
        <f>ROUND(E17*G17, 2)</f>
        <v>0</v>
      </c>
      <c r="O17" s="101">
        <v>20</v>
      </c>
      <c r="P17" s="101" t="s">
        <v>139</v>
      </c>
      <c r="V17" s="105" t="s">
        <v>140</v>
      </c>
      <c r="Z17" s="101" t="s">
        <v>150</v>
      </c>
      <c r="AB17" s="101">
        <v>1</v>
      </c>
    </row>
    <row r="18" spans="1:28" ht="25.5">
      <c r="A18" s="98">
        <v>5</v>
      </c>
      <c r="B18" s="99" t="s">
        <v>135</v>
      </c>
      <c r="C18" s="100" t="s">
        <v>151</v>
      </c>
      <c r="D18" s="121" t="s">
        <v>152</v>
      </c>
      <c r="F18" s="101" t="s">
        <v>125</v>
      </c>
      <c r="H18" s="103">
        <f>ROUND(E18*G18, 2)</f>
        <v>0</v>
      </c>
      <c r="J18" s="103">
        <f>ROUND(E18*G18, 2)</f>
        <v>0</v>
      </c>
      <c r="O18" s="101">
        <v>20</v>
      </c>
      <c r="P18" s="101" t="s">
        <v>139</v>
      </c>
      <c r="V18" s="105" t="s">
        <v>140</v>
      </c>
      <c r="Z18" s="101" t="s">
        <v>150</v>
      </c>
      <c r="AB18" s="101">
        <v>1</v>
      </c>
    </row>
    <row r="19" spans="1:28">
      <c r="D19" s="133" t="s">
        <v>153</v>
      </c>
      <c r="E19" s="134">
        <f>J19</f>
        <v>0</v>
      </c>
      <c r="H19" s="134">
        <f>SUM(H12:H18)</f>
        <v>0</v>
      </c>
      <c r="I19" s="134">
        <f>SUM(I12:I18)</f>
        <v>0</v>
      </c>
      <c r="J19" s="134">
        <f>SUM(J12:J18)</f>
        <v>0</v>
      </c>
      <c r="L19" s="135">
        <f>SUM(L12:L18)</f>
        <v>9.6000000000000013E-4</v>
      </c>
      <c r="N19" s="136">
        <f>SUM(N12:N18)</f>
        <v>2.6460000000000001E-2</v>
      </c>
      <c r="W19" s="106">
        <f>SUM(W12:W18)</f>
        <v>0.42799999999999999</v>
      </c>
    </row>
    <row r="21" spans="1:28">
      <c r="B21" s="100" t="s">
        <v>96</v>
      </c>
    </row>
    <row r="22" spans="1:28" ht="25.5">
      <c r="A22" s="98">
        <v>6</v>
      </c>
      <c r="B22" s="99" t="s">
        <v>154</v>
      </c>
      <c r="C22" s="100" t="s">
        <v>155</v>
      </c>
      <c r="D22" s="121" t="s">
        <v>156</v>
      </c>
      <c r="E22" s="102">
        <v>986.24</v>
      </c>
      <c r="F22" s="101" t="s">
        <v>138</v>
      </c>
      <c r="H22" s="103">
        <f>ROUND(E22*G22, 2)</f>
        <v>0</v>
      </c>
      <c r="J22" s="103">
        <f>ROUND(E22*G22, 2)</f>
        <v>0</v>
      </c>
      <c r="O22" s="101">
        <v>20</v>
      </c>
      <c r="P22" s="101" t="s">
        <v>139</v>
      </c>
      <c r="V22" s="105" t="s">
        <v>140</v>
      </c>
      <c r="W22" s="106">
        <v>88.762</v>
      </c>
      <c r="Z22" s="101" t="s">
        <v>157</v>
      </c>
      <c r="AB22" s="101">
        <v>1</v>
      </c>
    </row>
    <row r="23" spans="1:28" ht="25.5">
      <c r="A23" s="98">
        <v>7</v>
      </c>
      <c r="B23" s="99" t="s">
        <v>144</v>
      </c>
      <c r="C23" s="100" t="s">
        <v>158</v>
      </c>
      <c r="D23" s="121" t="s">
        <v>159</v>
      </c>
      <c r="E23" s="102">
        <v>1005.965</v>
      </c>
      <c r="F23" s="101" t="s">
        <v>138</v>
      </c>
      <c r="I23" s="103">
        <f>ROUND(E23*G23, 2)</f>
        <v>0</v>
      </c>
      <c r="J23" s="103">
        <f>ROUND(E23*G23, 2)</f>
        <v>0</v>
      </c>
      <c r="O23" s="101">
        <v>20</v>
      </c>
      <c r="P23" s="101" t="s">
        <v>139</v>
      </c>
      <c r="V23" s="105" t="s">
        <v>55</v>
      </c>
      <c r="Z23" s="101" t="s">
        <v>160</v>
      </c>
      <c r="AA23" s="101" t="s">
        <v>139</v>
      </c>
      <c r="AB23" s="101">
        <v>8</v>
      </c>
    </row>
    <row r="24" spans="1:28" ht="25.5">
      <c r="A24" s="98">
        <v>8</v>
      </c>
      <c r="B24" s="99" t="s">
        <v>154</v>
      </c>
      <c r="C24" s="100" t="s">
        <v>161</v>
      </c>
      <c r="D24" s="121" t="s">
        <v>162</v>
      </c>
      <c r="F24" s="101" t="s">
        <v>125</v>
      </c>
      <c r="H24" s="103">
        <f>ROUND(E24*G24, 2)</f>
        <v>0</v>
      </c>
      <c r="J24" s="103">
        <f>ROUND(E24*G24, 2)</f>
        <v>0</v>
      </c>
      <c r="O24" s="101">
        <v>20</v>
      </c>
      <c r="P24" s="101" t="s">
        <v>139</v>
      </c>
      <c r="V24" s="105" t="s">
        <v>140</v>
      </c>
      <c r="Z24" s="101" t="s">
        <v>157</v>
      </c>
      <c r="AB24" s="101">
        <v>1</v>
      </c>
    </row>
    <row r="25" spans="1:28" ht="25.5">
      <c r="A25" s="98">
        <v>9</v>
      </c>
      <c r="B25" s="99" t="s">
        <v>154</v>
      </c>
      <c r="C25" s="100" t="s">
        <v>163</v>
      </c>
      <c r="D25" s="121" t="s">
        <v>164</v>
      </c>
      <c r="F25" s="101" t="s">
        <v>125</v>
      </c>
      <c r="H25" s="103">
        <f>ROUND(E25*G25, 2)</f>
        <v>0</v>
      </c>
      <c r="J25" s="103">
        <f>ROUND(E25*G25, 2)</f>
        <v>0</v>
      </c>
      <c r="O25" s="101">
        <v>20</v>
      </c>
      <c r="P25" s="101" t="s">
        <v>139</v>
      </c>
      <c r="V25" s="105" t="s">
        <v>140</v>
      </c>
      <c r="Z25" s="101" t="s">
        <v>157</v>
      </c>
      <c r="AB25" s="101">
        <v>1</v>
      </c>
    </row>
    <row r="26" spans="1:28">
      <c r="D26" s="133" t="s">
        <v>165</v>
      </c>
      <c r="E26" s="134">
        <f>J26</f>
        <v>0</v>
      </c>
      <c r="H26" s="134">
        <f>SUM(H21:H25)</f>
        <v>0</v>
      </c>
      <c r="I26" s="134">
        <f>SUM(I21:I25)</f>
        <v>0</v>
      </c>
      <c r="J26" s="134">
        <f>SUM(J21:J25)</f>
        <v>0</v>
      </c>
      <c r="L26" s="135">
        <f>SUM(L21:L25)</f>
        <v>0</v>
      </c>
      <c r="N26" s="136">
        <f>SUM(N21:N25)</f>
        <v>0</v>
      </c>
      <c r="W26" s="106">
        <f>SUM(W21:W25)</f>
        <v>88.762</v>
      </c>
    </row>
    <row r="28" spans="1:28">
      <c r="D28" s="133" t="s">
        <v>97</v>
      </c>
      <c r="E28" s="134">
        <f>J28</f>
        <v>0</v>
      </c>
      <c r="H28" s="134">
        <f>+H19+H26</f>
        <v>0</v>
      </c>
      <c r="I28" s="134">
        <f>+I19+I26</f>
        <v>0</v>
      </c>
      <c r="J28" s="134">
        <f>+J19+J26</f>
        <v>0</v>
      </c>
      <c r="L28" s="135">
        <f>+L19+L26</f>
        <v>9.6000000000000013E-4</v>
      </c>
      <c r="N28" s="136">
        <f>+N19+N26</f>
        <v>2.6460000000000001E-2</v>
      </c>
      <c r="W28" s="106">
        <f>+W19+W26</f>
        <v>89.19</v>
      </c>
    </row>
    <row r="30" spans="1:28">
      <c r="D30" s="137" t="s">
        <v>98</v>
      </c>
      <c r="E30" s="134">
        <f>J30</f>
        <v>0</v>
      </c>
      <c r="H30" s="134">
        <f>+H28</f>
        <v>0</v>
      </c>
      <c r="I30" s="134">
        <f>+I28</f>
        <v>0</v>
      </c>
      <c r="J30" s="134">
        <f>+J28</f>
        <v>0</v>
      </c>
      <c r="L30" s="135">
        <f>+L28</f>
        <v>9.6000000000000013E-4</v>
      </c>
      <c r="N30" s="136">
        <f>+N28</f>
        <v>2.6460000000000001E-2</v>
      </c>
      <c r="W30" s="106">
        <f>+W28</f>
        <v>89.19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2016-04-18T11:45:03Z</cp:lastPrinted>
  <dcterms:created xsi:type="dcterms:W3CDTF">1999-04-06T07:39:42Z</dcterms:created>
  <dcterms:modified xsi:type="dcterms:W3CDTF">2019-05-13T12:17:16Z</dcterms:modified>
</cp:coreProperties>
</file>