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7845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D17" i="1"/>
  <c r="E17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L14" i="3"/>
  <c r="E15" i="3"/>
  <c r="H15" i="3"/>
  <c r="I15" i="3"/>
  <c r="J15" i="3"/>
  <c r="L15" i="3"/>
  <c r="N15" i="3"/>
  <c r="W15" i="3"/>
  <c r="H18" i="3"/>
  <c r="J18" i="3"/>
  <c r="H19" i="3"/>
  <c r="J19" i="3"/>
  <c r="L19" i="3"/>
  <c r="I20" i="3"/>
  <c r="J20" i="3"/>
  <c r="L20" i="3"/>
  <c r="H21" i="3"/>
  <c r="J21" i="3"/>
  <c r="L21" i="3"/>
  <c r="H22" i="3"/>
  <c r="J22" i="3"/>
  <c r="N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E31" i="3"/>
  <c r="H31" i="3"/>
  <c r="I31" i="3"/>
  <c r="J31" i="3"/>
  <c r="L31" i="3"/>
  <c r="N31" i="3"/>
  <c r="W31" i="3"/>
  <c r="E33" i="3"/>
  <c r="H33" i="3"/>
  <c r="I33" i="3"/>
  <c r="J33" i="3"/>
  <c r="L33" i="3"/>
  <c r="N33" i="3"/>
  <c r="W33" i="3"/>
  <c r="H37" i="3"/>
  <c r="J37" i="3"/>
  <c r="L37" i="3"/>
  <c r="H38" i="3"/>
  <c r="J38" i="3"/>
  <c r="L38" i="3"/>
  <c r="H39" i="3"/>
  <c r="J39" i="3"/>
  <c r="H40" i="3"/>
  <c r="J40" i="3"/>
  <c r="L40" i="3"/>
  <c r="I41" i="3"/>
  <c r="J41" i="3"/>
  <c r="H42" i="3"/>
  <c r="J42" i="3"/>
  <c r="H43" i="3"/>
  <c r="J43" i="3"/>
  <c r="E44" i="3"/>
  <c r="H44" i="3"/>
  <c r="I44" i="3"/>
  <c r="J44" i="3"/>
  <c r="L44" i="3"/>
  <c r="N44" i="3"/>
  <c r="W44" i="3"/>
  <c r="H47" i="3"/>
  <c r="J47" i="3"/>
  <c r="L47" i="3"/>
  <c r="I48" i="3"/>
  <c r="J48" i="3"/>
  <c r="L48" i="3"/>
  <c r="H49" i="3"/>
  <c r="J49" i="3"/>
  <c r="L49" i="3"/>
  <c r="H50" i="3"/>
  <c r="J50" i="3"/>
  <c r="I51" i="3"/>
  <c r="J51" i="3"/>
  <c r="L51" i="3"/>
  <c r="H52" i="3"/>
  <c r="J52" i="3"/>
  <c r="H53" i="3"/>
  <c r="J53" i="3"/>
  <c r="I54" i="3"/>
  <c r="J54" i="3"/>
  <c r="L54" i="3"/>
  <c r="H55" i="3"/>
  <c r="J55" i="3"/>
  <c r="L55" i="3"/>
  <c r="H56" i="3"/>
  <c r="J56" i="3"/>
  <c r="H57" i="3"/>
  <c r="J57" i="3"/>
  <c r="E58" i="3"/>
  <c r="H58" i="3"/>
  <c r="I58" i="3"/>
  <c r="J58" i="3"/>
  <c r="L58" i="3"/>
  <c r="N58" i="3"/>
  <c r="W58" i="3"/>
  <c r="H61" i="3"/>
  <c r="J61" i="3"/>
  <c r="I62" i="3"/>
  <c r="J62" i="3"/>
  <c r="L62" i="3"/>
  <c r="H63" i="3"/>
  <c r="J63" i="3"/>
  <c r="H64" i="3"/>
  <c r="J64" i="3"/>
  <c r="E65" i="3"/>
  <c r="H65" i="3"/>
  <c r="I65" i="3"/>
  <c r="J65" i="3"/>
  <c r="L65" i="3"/>
  <c r="N65" i="3"/>
  <c r="W65" i="3"/>
  <c r="H68" i="3"/>
  <c r="J68" i="3"/>
  <c r="H69" i="3"/>
  <c r="J69" i="3"/>
  <c r="H70" i="3"/>
  <c r="J70" i="3"/>
  <c r="L70" i="3"/>
  <c r="H71" i="3"/>
  <c r="J71" i="3"/>
  <c r="H72" i="3"/>
  <c r="J72" i="3"/>
  <c r="N72" i="3"/>
  <c r="H73" i="3"/>
  <c r="J73" i="3"/>
  <c r="L73" i="3"/>
  <c r="H74" i="3"/>
  <c r="J74" i="3"/>
  <c r="L74" i="3"/>
  <c r="H75" i="3"/>
  <c r="J75" i="3"/>
  <c r="L75" i="3"/>
  <c r="H76" i="3"/>
  <c r="J76" i="3"/>
  <c r="L76" i="3"/>
  <c r="H77" i="3"/>
  <c r="J77" i="3"/>
  <c r="L77" i="3"/>
  <c r="H78" i="3"/>
  <c r="J78" i="3"/>
  <c r="L78" i="3"/>
  <c r="H79" i="3"/>
  <c r="J79" i="3"/>
  <c r="L79" i="3"/>
  <c r="H80" i="3"/>
  <c r="J80" i="3"/>
  <c r="L80" i="3"/>
  <c r="H81" i="3"/>
  <c r="J81" i="3"/>
  <c r="H82" i="3"/>
  <c r="J82" i="3"/>
  <c r="E83" i="3"/>
  <c r="H83" i="3"/>
  <c r="I83" i="3"/>
  <c r="J83" i="3"/>
  <c r="L83" i="3"/>
  <c r="N83" i="3"/>
  <c r="W83" i="3"/>
  <c r="H86" i="3"/>
  <c r="J86" i="3"/>
  <c r="L86" i="3"/>
  <c r="H87" i="3"/>
  <c r="J87" i="3"/>
  <c r="H88" i="3"/>
  <c r="J88" i="3"/>
  <c r="E89" i="3"/>
  <c r="H89" i="3"/>
  <c r="I89" i="3"/>
  <c r="J89" i="3"/>
  <c r="L89" i="3"/>
  <c r="N89" i="3"/>
  <c r="W89" i="3"/>
  <c r="H92" i="3"/>
  <c r="J92" i="3"/>
  <c r="L92" i="3"/>
  <c r="I93" i="3"/>
  <c r="J93" i="3"/>
  <c r="L93" i="3"/>
  <c r="H94" i="3"/>
  <c r="J94" i="3"/>
  <c r="L94" i="3"/>
  <c r="I95" i="3"/>
  <c r="J95" i="3"/>
  <c r="L95" i="3"/>
  <c r="H96" i="3"/>
  <c r="J96" i="3"/>
  <c r="H97" i="3"/>
  <c r="J97" i="3"/>
  <c r="E98" i="3"/>
  <c r="H98" i="3"/>
  <c r="I98" i="3"/>
  <c r="J98" i="3"/>
  <c r="L98" i="3"/>
  <c r="N98" i="3"/>
  <c r="W98" i="3"/>
  <c r="H101" i="3"/>
  <c r="J101" i="3"/>
  <c r="L101" i="3"/>
  <c r="H102" i="3"/>
  <c r="J102" i="3"/>
  <c r="L102" i="3"/>
  <c r="H103" i="3"/>
  <c r="J103" i="3"/>
  <c r="L103" i="3"/>
  <c r="E104" i="3"/>
  <c r="H104" i="3"/>
  <c r="I104" i="3"/>
  <c r="J104" i="3"/>
  <c r="L104" i="3"/>
  <c r="N104" i="3"/>
  <c r="W104" i="3"/>
  <c r="E106" i="3"/>
  <c r="H106" i="3"/>
  <c r="I106" i="3"/>
  <c r="J106" i="3"/>
  <c r="L106" i="3"/>
  <c r="N106" i="3"/>
  <c r="W106" i="3"/>
  <c r="E108" i="3"/>
  <c r="H108" i="3"/>
  <c r="I108" i="3"/>
  <c r="J108" i="3"/>
  <c r="L108" i="3"/>
  <c r="N108" i="3"/>
  <c r="W108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6" i="2"/>
  <c r="C26" i="2"/>
  <c r="D26" i="2"/>
  <c r="E26" i="2"/>
  <c r="F26" i="2"/>
  <c r="G26" i="2"/>
</calcChain>
</file>

<file path=xl/sharedStrings.xml><?xml version="1.0" encoding="utf-8"?>
<sst xmlns="http://schemas.openxmlformats.org/spreadsheetml/2006/main" count="701" uniqueCount="321">
  <si>
    <t xml:space="preserve"> Mesto Rožňava</t>
  </si>
  <si>
    <t>V module</t>
  </si>
  <si>
    <t>Hlavička1</t>
  </si>
  <si>
    <t>Mena</t>
  </si>
  <si>
    <t>Hlavička2</t>
  </si>
  <si>
    <t>Obdobie</t>
  </si>
  <si>
    <t>Stavba :MŠ Ernesta Rótha č. 4 Rožňava - zníženie energetickej náročnosti budov - strecha " C "</t>
  </si>
  <si>
    <t>Rozpočet</t>
  </si>
  <si>
    <t>Krycí list rozpočtu v</t>
  </si>
  <si>
    <t>EUR</t>
  </si>
  <si>
    <t>Objekt :SO 01 OBJEKT C</t>
  </si>
  <si>
    <t>JKSO :</t>
  </si>
  <si>
    <t>Čerpanie</t>
  </si>
  <si>
    <t>Krycí list splátky v</t>
  </si>
  <si>
    <t>za obdobie</t>
  </si>
  <si>
    <t>Mesiac 2011</t>
  </si>
  <si>
    <t>Časť :SO 01.5 Strecha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</si>
  <si>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</si>
  <si>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</si>
  <si>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</si>
  <si>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</si>
  <si>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</si>
  <si>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</si>
  <si>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05.04.2019</t>
  </si>
  <si>
    <t>VF</t>
  </si>
  <si>
    <t>Odberateľ:</t>
  </si>
  <si>
    <t>Mesto Rožňava</t>
  </si>
  <si>
    <t>IČO:</t>
  </si>
  <si>
    <t>DIČ:</t>
  </si>
  <si>
    <t>Dodávateľ:</t>
  </si>
  <si>
    <t>Projektant:</t>
  </si>
  <si>
    <t>Helena Gyuréková, Jovická2, Rožňava</t>
  </si>
  <si>
    <t>M3 OP</t>
  </si>
  <si>
    <t>M</t>
  </si>
  <si>
    <t>M2 ZP</t>
  </si>
  <si>
    <t>M2 UP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</si>
  <si>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</si>
  <si>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</si>
  <si>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</si>
  <si>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</si>
  <si>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</si>
  <si>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</si>
  <si>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</si>
  <si>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</si>
  <si>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</si>
  <si>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</si>
  <si>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</si>
  <si>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</si>
  <si>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</si>
  <si>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</si>
  <si>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</si>
  <si>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</si>
  <si>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</si>
  <si>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</si>
  <si>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</si>
  <si>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</si>
  <si>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</si>
  <si>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</si>
  <si>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</si>
  <si>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</si>
  <si>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</si>
  <si>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</si>
  <si>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</si>
  <si>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</si>
  <si>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</si>
  <si>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</si>
  <si>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</si>
  <si>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</si>
  <si>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</si>
  <si>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</si>
  <si>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</si>
  <si>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</si>
  <si>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</si>
  <si>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</si>
  <si>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</si>
  <si>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</si>
  <si>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</si>
  <si>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</si>
  <si>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</si>
  <si>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</t>
  </si>
  <si>
    <t xml:space="preserve">Spracoval:                                         </t>
  </si>
  <si>
    <t>Projektant: Helena Gyuréková, Jovická2, Rožňava</t>
  </si>
  <si>
    <t xml:space="preserve">JKSO : </t>
  </si>
  <si>
    <t>Rekapitulácia rozpočtu v</t>
  </si>
  <si>
    <t xml:space="preserve">Dodávateľ: </t>
  </si>
  <si>
    <t>Dátum: 05.04.2019</t>
  </si>
  <si>
    <t>Rekapitulácia splátky v</t>
  </si>
  <si>
    <t>Rekapitulácia výrobnej kalkulácie v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</si>
  <si>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</si>
  <si>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</si>
  <si>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</si>
  <si>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</si>
  <si>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</si>
  <si>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</si>
  <si>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</si>
  <si>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6 - ÚPRAVY POVRCHOV, PODLAHY, VÝPLNE</t>
  </si>
  <si>
    <t>9 - OSTATNÉ KONŠTRUKCIE A PRÁCE</t>
  </si>
  <si>
    <t xml:space="preserve">PRÁCE A DODÁVKY HSV  spolu: </t>
  </si>
  <si>
    <t>721 - Vnútorná kanalizácia</t>
  </si>
  <si>
    <t>762 - Konštrukcie tesárske</t>
  </si>
  <si>
    <t>763 - Konštrukcie  - drevostavby</t>
  </si>
  <si>
    <t>764 - Konštrukcie klampiarske</t>
  </si>
  <si>
    <t>765 - Krytiny tvrdé</t>
  </si>
  <si>
    <t>767 - Konštrukcie doplnk. kovové stavebné</t>
  </si>
  <si>
    <t>783 - Nátery</t>
  </si>
  <si>
    <t xml:space="preserve">PRÁCE A DODÁVKY PSV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</si>
  <si>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</si>
  <si>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</si>
  <si>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</si>
  <si>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</si>
  <si>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</si>
  <si>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</si>
  <si>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</si>
  <si>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</si>
  <si>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</si>
  <si>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</si>
  <si>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</si>
  <si>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</si>
  <si>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</si>
  <si>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</si>
  <si>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</si>
  <si>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</si>
  <si>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</si>
  <si>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</si>
  <si>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</si>
  <si>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</si>
  <si>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</si>
  <si>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</si>
  <si>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</si>
  <si>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</si>
  <si>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</si>
  <si>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</si>
  <si>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</si>
  <si>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</si>
  <si>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</si>
  <si>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</si>
  <si>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</si>
  <si>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</si>
  <si>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</si>
  <si>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</si>
  <si>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</si>
  <si>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</si>
  <si>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</si>
  <si>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011</t>
  </si>
  <si>
    <t xml:space="preserve">64199-1610   </t>
  </si>
  <si>
    <t>Osadenie rámov dvier z plastov do 2,5 m2 s montážnou penou</t>
  </si>
  <si>
    <t>kus</t>
  </si>
  <si>
    <t xml:space="preserve">                    </t>
  </si>
  <si>
    <t>45.42.11</t>
  </si>
  <si>
    <t xml:space="preserve">6 - ÚPRAVY POVRCHOV, PODLAHY, VÝPLNE  spolu: </t>
  </si>
  <si>
    <t>003</t>
  </si>
  <si>
    <t xml:space="preserve">94994-2101   </t>
  </si>
  <si>
    <t>Žeriav</t>
  </si>
  <si>
    <t>hod</t>
  </si>
  <si>
    <t>45.25.10</t>
  </si>
  <si>
    <t>014</t>
  </si>
  <si>
    <t xml:space="preserve">95394-1411   </t>
  </si>
  <si>
    <t>Osadenie železných ventilácií 0,1 m2</t>
  </si>
  <si>
    <t>45.45.13</t>
  </si>
  <si>
    <t>MAT</t>
  </si>
  <si>
    <t xml:space="preserve">553 444410   </t>
  </si>
  <si>
    <t>Vetracia mriežka 100x800</t>
  </si>
  <si>
    <t>28.12.10</t>
  </si>
  <si>
    <t xml:space="preserve">95394-8201   </t>
  </si>
  <si>
    <t>Kotvy chemickým tmelom M 16 - 400do betónu, ŽB alebo kameňa s vyvŕtaním otvoru</t>
  </si>
  <si>
    <t xml:space="preserve">  .  .  </t>
  </si>
  <si>
    <t>013</t>
  </si>
  <si>
    <t xml:space="preserve">96504-3421   </t>
  </si>
  <si>
    <t>Búranie bet. podkladu s poterom hr. do 15 cm do 1 m2</t>
  </si>
  <si>
    <t>m3</t>
  </si>
  <si>
    <t>45.11.11</t>
  </si>
  <si>
    <t xml:space="preserve">97901-1111   </t>
  </si>
  <si>
    <t>Zvislá doprava sute a vybúr. hmôt za prvé podlažie</t>
  </si>
  <si>
    <t>t</t>
  </si>
  <si>
    <t xml:space="preserve">97908-1111   </t>
  </si>
  <si>
    <t>Odvoz sute a vybúraných hmôt na skládku do 1 km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</si>
  <si>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</si>
  <si>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</si>
  <si>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</si>
  <si>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</si>
  <si>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</si>
  <si>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</si>
  <si>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 xml:space="preserve">97913-1409   </t>
  </si>
  <si>
    <t>Poplatok za ulož.a znešk.staveb.sute na vymedzených skládkach "O"-ostatný odpad</t>
  </si>
  <si>
    <t xml:space="preserve">99899-1111   </t>
  </si>
  <si>
    <t>Presun hmôt pre opravy v objektoch výšky do 25 m</t>
  </si>
  <si>
    <t>45.41.10</t>
  </si>
  <si>
    <t xml:space="preserve">99899-1193   </t>
  </si>
  <si>
    <t>Príplatok za zväčšený presun do 1000 m</t>
  </si>
  <si>
    <t xml:space="preserve">9 - OSTATNÉ KONŠTRUKCIE A PRÁCE  spolu: </t>
  </si>
  <si>
    <t>PRÁCE A DODÁVKY PSV</t>
  </si>
  <si>
    <t>721</t>
  </si>
  <si>
    <t xml:space="preserve">72117-0965   </t>
  </si>
  <si>
    <t>Opr. PVC potrubia, prepojenie stávajúceho potrubia D 110</t>
  </si>
  <si>
    <t>I</t>
  </si>
  <si>
    <t>45.33.20</t>
  </si>
  <si>
    <t xml:space="preserve">72127-3167   </t>
  </si>
  <si>
    <t>Ventilačné hlavice strešné plastové + flexib. hadica</t>
  </si>
  <si>
    <t xml:space="preserve">72127-3171   </t>
  </si>
  <si>
    <t>Uzatvorenie vetracieho prieduchu</t>
  </si>
  <si>
    <t xml:space="preserve">72127-3210   </t>
  </si>
  <si>
    <t>Montáž ventilačných hlavíc iných typov DN 100</t>
  </si>
  <si>
    <t xml:space="preserve">628 2D18130  </t>
  </si>
  <si>
    <t>Lomanco BIB 14 + úprava</t>
  </si>
  <si>
    <t>25.23.15</t>
  </si>
  <si>
    <t xml:space="preserve">99872-1201   </t>
  </si>
  <si>
    <t>Presun hmôt pre vnút. kanalizáciu v objektoch výšky do 6 m</t>
  </si>
  <si>
    <t>45.33.30</t>
  </si>
  <si>
    <t xml:space="preserve">99872-1292   </t>
  </si>
  <si>
    <t>Prípl. za zväč. presun hmôt do 100 m pre vnút. kanalizáciu</t>
  </si>
  <si>
    <t xml:space="preserve">721 - Vnútorná kanalizácia  spolu: </t>
  </si>
  <si>
    <t>762</t>
  </si>
  <si>
    <t xml:space="preserve">76233-2110   </t>
  </si>
  <si>
    <t>Montáž krovov viazaných prierez. plocha do 120 cm2</t>
  </si>
  <si>
    <t>m</t>
  </si>
  <si>
    <t>45.22.11</t>
  </si>
  <si>
    <t xml:space="preserve">605 150010   </t>
  </si>
  <si>
    <t>Hranol SM 1</t>
  </si>
  <si>
    <t>20.10.10</t>
  </si>
  <si>
    <t xml:space="preserve">76234-1116   </t>
  </si>
  <si>
    <t>Debnenia striech rovných z dosiek CETRIS skrutk. na krokvy na zraz hr. dosky22mm</t>
  </si>
  <si>
    <t>m2</t>
  </si>
  <si>
    <t xml:space="preserve">76234-1210   </t>
  </si>
  <si>
    <t>Montáž debnenia striech rovných z dosiek hrubých na zraz</t>
  </si>
  <si>
    <t xml:space="preserve">605 101510   </t>
  </si>
  <si>
    <t>Doska SM neopracovaná  1 38-50x170-240</t>
  </si>
  <si>
    <t xml:space="preserve">76234-2203   </t>
  </si>
  <si>
    <t>Montáž latovania striech, rozpätie 22 až 36 cm, vrátane vyrez. otvor. do 0,25 m2</t>
  </si>
  <si>
    <t xml:space="preserve">76234-2204   </t>
  </si>
  <si>
    <t>Montáž kontralatí, rozpätie 80-120 cm</t>
  </si>
  <si>
    <t xml:space="preserve">605 171020   </t>
  </si>
  <si>
    <t>Lata SM 1 do 25cm2 x 200-375cm</t>
  </si>
  <si>
    <t xml:space="preserve">76239-5000   </t>
  </si>
  <si>
    <t>Spojovacie a ochranné prostriedky k montáži krovov</t>
  </si>
  <si>
    <t xml:space="preserve">99876-2202   </t>
  </si>
  <si>
    <t>Presun hmôt pre tesárske konštr. v objektoch  výšky do 12 m</t>
  </si>
  <si>
    <t>45.42.13</t>
  </si>
  <si>
    <t xml:space="preserve">99876-2294   </t>
  </si>
  <si>
    <t>Prípl. za zväčšený presun do 1000 m pre tesárske konštr.</t>
  </si>
  <si>
    <t xml:space="preserve">762 - Konštrukcie tesárske  spolu: </t>
  </si>
  <si>
    <t>763</t>
  </si>
  <si>
    <t xml:space="preserve">76373-2112   </t>
  </si>
  <si>
    <t>Drevostavby, montáž strechy z priehradových väzníkov o dĺžke do 18 m</t>
  </si>
  <si>
    <t xml:space="preserve">605 000001   </t>
  </si>
  <si>
    <t>StreSný väzník dl. 13 771 mm</t>
  </si>
  <si>
    <t>20.30.20</t>
  </si>
  <si>
    <t xml:space="preserve">99876-3201   </t>
  </si>
  <si>
    <t>Presun hmôt pre drevostavby v objektoch  výšky do 12 m</t>
  </si>
  <si>
    <t xml:space="preserve">99876-3294   </t>
  </si>
  <si>
    <t>Prípl. za zväčšený presun do 1000 m pre drevostavby</t>
  </si>
  <si>
    <t xml:space="preserve">763 - Konštrukcie  - drevostavby  spolu: </t>
  </si>
  <si>
    <t>764</t>
  </si>
  <si>
    <t xml:space="preserve">76417-2002   </t>
  </si>
  <si>
    <t>Ruukki škridlové tabule Monterrey povrch PES sklon do 14°</t>
  </si>
  <si>
    <t xml:space="preserve">76417-2080   </t>
  </si>
  <si>
    <t>Ruukki hrebeň z hrebenáčov oblých sklon do 30°</t>
  </si>
  <si>
    <t xml:space="preserve">76417-2115   </t>
  </si>
  <si>
    <t>Ruukki ochranná manžeta priemer cez 60 mm sklon do 30°</t>
  </si>
  <si>
    <t xml:space="preserve">76417-2125   </t>
  </si>
  <si>
    <t>Ruukki snehová zábrana LE sklon do 30°</t>
  </si>
  <si>
    <t xml:space="preserve">76433-1860   </t>
  </si>
  <si>
    <t>Klamp. demont. lem. múrov na ploch. strech. rš 660-750 -30ST</t>
  </si>
  <si>
    <t>45.22.13</t>
  </si>
  <si>
    <t xml:space="preserve">76472-1114   </t>
  </si>
  <si>
    <t>LINDAB oplechovanie okapu rš 290</t>
  </si>
  <si>
    <t xml:space="preserve">76472-11140  </t>
  </si>
  <si>
    <t>LINDAB oplechovanie ríms rš 200</t>
  </si>
  <si>
    <t xml:space="preserve">76472-11160  </t>
  </si>
  <si>
    <t>LINDAB oplechovanie ríms rš 380</t>
  </si>
  <si>
    <t xml:space="preserve">76472-11170  </t>
  </si>
  <si>
    <t>LINDAB oplechovanie ríms rš 600</t>
  </si>
  <si>
    <t xml:space="preserve">76475-1112   </t>
  </si>
  <si>
    <t>LINDAB rúry odkvapové SROR d 100 mm</t>
  </si>
  <si>
    <t xml:space="preserve">76475-1132   </t>
  </si>
  <si>
    <t>LINDAB koleno rúry odkvapovej d 100 mm</t>
  </si>
  <si>
    <t xml:space="preserve">76475-1142   </t>
  </si>
  <si>
    <t>LINDAB výtokové koleno odkvapové d 100 mm</t>
  </si>
  <si>
    <t xml:space="preserve">76476-1122   </t>
  </si>
  <si>
    <t>LINDAB žľab pododkvapný R+KFL 150 mm</t>
  </si>
  <si>
    <t xml:space="preserve">99876-4201   </t>
  </si>
  <si>
    <t>Presun hmôt pre klampiarske konštr. v objektoch  výšky do 6 m</t>
  </si>
  <si>
    <t xml:space="preserve">99876-4292   </t>
  </si>
  <si>
    <t>Prípl. za zväčšený presun do 100 m pre klampiarske konštr.</t>
  </si>
  <si>
    <t xml:space="preserve">764 - Konštrukcie klampiarske  spolu: </t>
  </si>
  <si>
    <t>765</t>
  </si>
  <si>
    <t xml:space="preserve">76590-1144   </t>
  </si>
  <si>
    <t>Zakr šikm striech podstr hydroiz fólia Dörken Delta vent S plus</t>
  </si>
  <si>
    <t>45.22.12</t>
  </si>
  <si>
    <t xml:space="preserve">99876-5201   </t>
  </si>
  <si>
    <t>Presun hmôt pre krytiny tvrdé na objektoch výšky do 6 m</t>
  </si>
  <si>
    <t xml:space="preserve">99876-5292   </t>
  </si>
  <si>
    <t>Prípl. za zväčšený presun hmôt pre krytiny tvrdé do 100 m</t>
  </si>
  <si>
    <t xml:space="preserve">765 - Krytiny tvrdé  spolu: </t>
  </si>
  <si>
    <t>767</t>
  </si>
  <si>
    <t xml:space="preserve">76764-1201   </t>
  </si>
  <si>
    <t>Montáž dverí plastových jednokrídlových 800 x 2000 mm</t>
  </si>
  <si>
    <t xml:space="preserve">611 432500   </t>
  </si>
  <si>
    <t>Dvere plastové jednokrídlové do podkrovia</t>
  </si>
  <si>
    <t>25.23.14</t>
  </si>
  <si>
    <t xml:space="preserve">76799-5105   </t>
  </si>
  <si>
    <t>Montáž atypických stavebných doplnk. konštrukcií do 100 kg</t>
  </si>
  <si>
    <t>kg</t>
  </si>
  <si>
    <t>45.42.12</t>
  </si>
  <si>
    <t xml:space="preserve">553 000010   </t>
  </si>
  <si>
    <t>Oceľové konštrukcie - predbežná cena</t>
  </si>
  <si>
    <t>28.11.23</t>
  </si>
  <si>
    <t xml:space="preserve">99876-7201   </t>
  </si>
  <si>
    <t>Presun hmôt pre kovové stav. doplnk. konštr. v objektoch výšky do 6 m</t>
  </si>
  <si>
    <t xml:space="preserve">99876-7292   </t>
  </si>
  <si>
    <t>Prípl. za zväčšený presun hmôt do 100 m pre kov. stav. konštr.</t>
  </si>
  <si>
    <t xml:space="preserve">767 - Konštrukcie doplnk. kovové stavebné  spolu: </t>
  </si>
  <si>
    <t>783</t>
  </si>
  <si>
    <t xml:space="preserve">78322-2100   </t>
  </si>
  <si>
    <t>Nátery kov. stav. doplnk. konštr. syntet. dvojnásobné</t>
  </si>
  <si>
    <t>45.44.21</t>
  </si>
  <si>
    <t xml:space="preserve">78322-6100   </t>
  </si>
  <si>
    <t>Nátery kov. stav. doplnk. konštr. syntet. základné</t>
  </si>
  <si>
    <t xml:space="preserve">78378-2203   </t>
  </si>
  <si>
    <t>Nátery tesárskych konštr. Lastanoxom Q (Bochemit QB-inovovaná náhrada)</t>
  </si>
  <si>
    <t>45.44.22</t>
  </si>
  <si>
    <t xml:space="preserve">783 - Nátery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</si>
</sst>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7" formatCode="#,##0&quot; Sk&quot;;[Red]&quot;-&quot;#,##0&quot; Sk&quot;"/>
    <numFmt numFmtId="195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0" fontId="1" fillId="0" borderId="42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82" fontId="1" fillId="0" borderId="5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1" xfId="28" applyNumberFormat="1" applyFont="1" applyBorder="1" applyAlignment="1">
      <alignment horizontal="left" vertical="center"/>
    </xf>
    <xf numFmtId="10" fontId="1" fillId="0" borderId="17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2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58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5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/>
    </xf>
    <xf numFmtId="0" fontId="1" fillId="0" borderId="67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7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abSelected="1" workbookViewId="0">
      <selection activeCell="H5" sqref="H5"/>
    </sheetView>
  </sheetViews>
  <sheetFormatPr defaultRowHeight="12.75"/>
  <cols>
    <col min="1" max="1" width="0.7109375" style="69" customWidth="1"/>
    <col min="2" max="2" width="3.7109375" style="69" customWidth="1"/>
    <col min="3" max="3" width="6.85546875" style="69" customWidth="1"/>
    <col min="4" max="6" width="14" style="69" customWidth="1"/>
    <col min="7" max="7" width="3.85546875" style="69" customWidth="1"/>
    <col min="8" max="8" width="17.7109375" style="69" customWidth="1"/>
    <col min="9" max="9" width="8.7109375" style="69" customWidth="1"/>
    <col min="10" max="10" width="14" style="69" customWidth="1"/>
    <col min="11" max="11" width="2.28515625" style="69" customWidth="1"/>
    <col min="12" max="12" width="6.85546875" style="69" customWidth="1"/>
    <col min="13" max="23" width="9.140625" style="69"/>
    <col min="24" max="25" width="5.7109375" style="69" customWidth="1"/>
    <col min="26" max="26" width="6.5703125" style="69" customWidth="1"/>
    <col min="27" max="27" width="21.42578125" style="69" customWidth="1"/>
    <col min="28" max="28" width="4.28515625" style="69" customWidth="1"/>
    <col min="29" max="29" width="8.28515625" style="69" customWidth="1"/>
    <col min="30" max="30" width="8.7109375" style="69" customWidth="1"/>
    <col min="31" max="16384" width="9.140625" style="69"/>
  </cols>
  <sheetData>
    <row r="1" spans="2:30" ht="28.5" customHeight="1" thickBot="1">
      <c r="B1" s="70" t="s">
        <v>0</v>
      </c>
      <c r="C1" s="70"/>
      <c r="D1" s="70"/>
      <c r="F1" s="89" t="str">
        <f>CONCATENATE(AA2," ",AB2," ",AC2," ",AD2)</f>
        <v xml:space="preserve">Krycí list rozpočtu v EUR  </v>
      </c>
      <c r="G1" s="70"/>
      <c r="H1" s="70"/>
      <c r="I1" s="70"/>
      <c r="J1" s="70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/>
      <c r="H2" s="11"/>
      <c r="I2" s="11"/>
      <c r="J2" s="13"/>
      <c r="Z2" s="107" t="s">
        <v>7</v>
      </c>
      <c r="AA2" s="108" t="s">
        <v>8</v>
      </c>
      <c r="AB2" s="108" t="s">
        <v>9</v>
      </c>
      <c r="AC2" s="108"/>
      <c r="AD2" s="109"/>
    </row>
    <row r="3" spans="2:30" ht="18" customHeight="1">
      <c r="B3" s="14"/>
      <c r="C3" s="15" t="s">
        <v>10</v>
      </c>
      <c r="D3" s="15"/>
      <c r="E3" s="15"/>
      <c r="F3" s="15"/>
      <c r="G3" s="16" t="s">
        <v>11</v>
      </c>
      <c r="H3" s="15"/>
      <c r="I3" s="15"/>
      <c r="J3" s="17"/>
      <c r="Z3" s="107" t="s">
        <v>12</v>
      </c>
      <c r="AA3" s="108" t="s">
        <v>13</v>
      </c>
      <c r="AB3" s="108" t="s">
        <v>9</v>
      </c>
      <c r="AC3" s="108" t="s">
        <v>14</v>
      </c>
      <c r="AD3" s="109" t="s">
        <v>15</v>
      </c>
    </row>
    <row r="4" spans="2:30" ht="18" customHeight="1">
      <c r="B4" s="18"/>
      <c r="C4" s="19" t="s">
        <v>16</v>
      </c>
      <c r="D4" s="19"/>
      <c r="E4" s="19"/>
      <c r="F4" s="19"/>
      <c r="G4" s="20"/>
      <c r="H4" s="19"/>
      <c r="I4" s="19"/>
      <c r="J4" s="21"/>
      <c r="Z4" s="107" t="s">
        <v>17</v>
      </c>
      <c r="AA4" s="108" t="s">
        <v>18</v>
      </c>
      <c r="AB4" s="108" t="s">
        <v>9</v>
      </c>
      <c r="AC4" s="108"/>
      <c r="AD4" s="109"/>
    </row>
    <row r="5" spans="2:30" ht="18" customHeight="1" thickBot="1">
      <c r="B5" s="22"/>
      <c r="C5" s="24" t="s">
        <v>19</v>
      </c>
      <c r="D5" s="24"/>
      <c r="E5" s="24" t="s">
        <v>20</v>
      </c>
      <c r="F5" s="23"/>
      <c r="G5" s="23" t="s">
        <v>21</v>
      </c>
      <c r="H5" s="24"/>
      <c r="I5" s="23" t="s">
        <v>22</v>
      </c>
      <c r="J5" s="25" t="s">
        <v>23</v>
      </c>
      <c r="Z5" s="107" t="s">
        <v>24</v>
      </c>
      <c r="AA5" s="108" t="s">
        <v>13</v>
      </c>
      <c r="AB5" s="108" t="s">
        <v>9</v>
      </c>
      <c r="AC5" s="108" t="s">
        <v>14</v>
      </c>
      <c r="AD5" s="109" t="s">
        <v>15</v>
      </c>
    </row>
    <row r="6" spans="2:30" ht="18" customHeight="1" thickTop="1">
      <c r="B6" s="10"/>
      <c r="C6" s="11" t="s">
        <v>25</v>
      </c>
      <c r="D6" s="11" t="s">
        <v>26</v>
      </c>
      <c r="E6" s="11"/>
      <c r="F6" s="11"/>
      <c r="G6" s="11" t="s">
        <v>27</v>
      </c>
      <c r="H6" s="11"/>
      <c r="I6" s="11"/>
      <c r="J6" s="13"/>
    </row>
    <row r="7" spans="2:30" ht="18" customHeight="1">
      <c r="B7" s="26"/>
      <c r="C7" s="27"/>
      <c r="D7" s="28"/>
      <c r="E7" s="28"/>
      <c r="F7" s="28"/>
      <c r="G7" s="28" t="s">
        <v>28</v>
      </c>
      <c r="H7" s="28"/>
      <c r="I7" s="28"/>
      <c r="J7" s="29"/>
    </row>
    <row r="8" spans="2:30" ht="18" customHeight="1">
      <c r="B8" s="14"/>
      <c r="C8" s="15" t="s">
        <v>29</v>
      </c>
      <c r="D8" s="15"/>
      <c r="E8" s="15"/>
      <c r="F8" s="15"/>
      <c r="G8" s="15" t="s">
        <v>27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8" t="s">
        <v>28</v>
      </c>
      <c r="H9" s="19"/>
      <c r="I9" s="19"/>
      <c r="J9" s="21"/>
    </row>
    <row r="10" spans="2:30" ht="18" customHeight="1">
      <c r="B10" s="14"/>
      <c r="C10" s="15" t="s">
        <v>30</v>
      </c>
      <c r="D10" s="15" t="s">
        <v>31</v>
      </c>
      <c r="E10" s="15"/>
      <c r="F10" s="15"/>
      <c r="G10" s="15" t="s">
        <v>27</v>
      </c>
      <c r="H10" s="15"/>
      <c r="I10" s="15"/>
      <c r="J10" s="17"/>
    </row>
    <row r="11" spans="2:30" ht="18" customHeight="1" thickBot="1">
      <c r="B11" s="30"/>
      <c r="C11" s="31"/>
      <c r="D11" s="31"/>
      <c r="E11" s="31"/>
      <c r="F11" s="31"/>
      <c r="G11" s="31" t="s">
        <v>28</v>
      </c>
      <c r="H11" s="31"/>
      <c r="I11" s="31"/>
      <c r="J11" s="32"/>
    </row>
    <row r="12" spans="2:30" ht="18" customHeight="1" thickTop="1">
      <c r="B12" s="81">
        <v>1</v>
      </c>
      <c r="C12" s="11" t="s">
        <v>32</v>
      </c>
      <c r="D12" s="11"/>
      <c r="E12" s="11"/>
      <c r="F12" s="92">
        <f>IF(B12&lt;&gt;0,ROUND($J$31/B12,0),0)</f>
        <v>0</v>
      </c>
      <c r="G12" s="12">
        <v>1</v>
      </c>
      <c r="H12" s="11" t="s">
        <v>33</v>
      </c>
      <c r="I12" s="11"/>
      <c r="J12" s="95">
        <f>IF(G12&lt;&gt;0,ROUND($J$31/G12,0),0)</f>
        <v>0</v>
      </c>
    </row>
    <row r="13" spans="2:30" ht="18" customHeight="1">
      <c r="B13" s="82">
        <v>1</v>
      </c>
      <c r="C13" s="28" t="s">
        <v>34</v>
      </c>
      <c r="D13" s="28"/>
      <c r="E13" s="28"/>
      <c r="F13" s="93">
        <f>IF(B13&lt;&gt;0,ROUND($J$31/B13,0),0)</f>
        <v>0</v>
      </c>
      <c r="G13" s="27"/>
      <c r="H13" s="28"/>
      <c r="I13" s="28"/>
      <c r="J13" s="96">
        <f>IF(G13&lt;&gt;0,ROUND($J$31/G13,0),0)</f>
        <v>0</v>
      </c>
    </row>
    <row r="14" spans="2:30" ht="18" customHeight="1" thickBot="1">
      <c r="B14" s="83">
        <v>1</v>
      </c>
      <c r="C14" s="31" t="s">
        <v>35</v>
      </c>
      <c r="D14" s="31"/>
      <c r="E14" s="31"/>
      <c r="F14" s="94">
        <f>IF(B14&lt;&gt;0,ROUND($J$31/B14,0),0)</f>
        <v>0</v>
      </c>
      <c r="G14" s="84"/>
      <c r="H14" s="31"/>
      <c r="I14" s="31"/>
      <c r="J14" s="97">
        <f>IF(G14&lt;&gt;0,ROUND($J$31/G14,0),0)</f>
        <v>0</v>
      </c>
    </row>
    <row r="15" spans="2:30" ht="18" customHeight="1" thickTop="1">
      <c r="B15" s="72" t="s">
        <v>36</v>
      </c>
      <c r="C15" s="34" t="s">
        <v>37</v>
      </c>
      <c r="D15" s="35" t="s">
        <v>38</v>
      </c>
      <c r="E15" s="35" t="s">
        <v>39</v>
      </c>
      <c r="F15" s="36" t="s">
        <v>40</v>
      </c>
      <c r="G15" s="72" t="s">
        <v>41</v>
      </c>
      <c r="H15" s="37" t="s">
        <v>42</v>
      </c>
      <c r="I15" s="38"/>
      <c r="J15" s="39"/>
    </row>
    <row r="16" spans="2:30" ht="18" customHeight="1">
      <c r="B16" s="40">
        <v>1</v>
      </c>
      <c r="C16" s="41" t="s">
        <v>43</v>
      </c>
      <c r="D16" s="122">
        <f>Prehlad!H33</f>
        <v>0</v>
      </c>
      <c r="E16" s="122">
        <f>Prehlad!I33</f>
        <v>0</v>
      </c>
      <c r="F16" s="123">
        <f>D16+E16</f>
        <v>0</v>
      </c>
      <c r="G16" s="40">
        <v>6</v>
      </c>
      <c r="H16" s="42" t="s">
        <v>44</v>
      </c>
      <c r="I16" s="77"/>
      <c r="J16" s="123">
        <v>0</v>
      </c>
    </row>
    <row r="17" spans="2:10" ht="18" customHeight="1">
      <c r="B17" s="43">
        <v>2</v>
      </c>
      <c r="C17" s="44" t="s">
        <v>45</v>
      </c>
      <c r="D17" s="124">
        <f>Prehlad!H106</f>
        <v>0</v>
      </c>
      <c r="E17" s="124">
        <f>Prehlad!I106</f>
        <v>0</v>
      </c>
      <c r="F17" s="123">
        <f>D17+E17</f>
        <v>0</v>
      </c>
      <c r="G17" s="43">
        <v>7</v>
      </c>
      <c r="H17" s="45" t="s">
        <v>46</v>
      </c>
      <c r="I17" s="15"/>
      <c r="J17" s="125">
        <v>0</v>
      </c>
    </row>
    <row r="18" spans="2:10" ht="18" customHeight="1">
      <c r="B18" s="43">
        <v>3</v>
      </c>
      <c r="C18" s="44" t="s">
        <v>47</v>
      </c>
      <c r="D18" s="124"/>
      <c r="E18" s="124"/>
      <c r="F18" s="123">
        <f>D18+E18</f>
        <v>0</v>
      </c>
      <c r="G18" s="43">
        <v>8</v>
      </c>
      <c r="H18" s="45" t="s">
        <v>48</v>
      </c>
      <c r="I18" s="15"/>
      <c r="J18" s="125">
        <v>0</v>
      </c>
    </row>
    <row r="19" spans="2:10" ht="18" customHeight="1" thickBot="1">
      <c r="B19" s="43">
        <v>4</v>
      </c>
      <c r="C19" s="44" t="s">
        <v>49</v>
      </c>
      <c r="D19" s="124"/>
      <c r="E19" s="124"/>
      <c r="F19" s="126">
        <f>D19+E19</f>
        <v>0</v>
      </c>
      <c r="G19" s="43">
        <v>9</v>
      </c>
      <c r="H19" s="45" t="s">
        <v>50</v>
      </c>
      <c r="I19" s="15"/>
      <c r="J19" s="125">
        <v>0</v>
      </c>
    </row>
    <row r="20" spans="2:10" ht="18" customHeight="1" thickBot="1">
      <c r="B20" s="46">
        <v>5</v>
      </c>
      <c r="C20" s="47" t="s">
        <v>51</v>
      </c>
      <c r="D20" s="127">
        <f>SUM(D16:D19)</f>
        <v>0</v>
      </c>
      <c r="E20" s="128">
        <f>SUM(E16:E19)</f>
        <v>0</v>
      </c>
      <c r="F20" s="129">
        <f>SUM(F16:F19)</f>
        <v>0</v>
      </c>
      <c r="G20" s="48">
        <v>10</v>
      </c>
      <c r="I20" s="76" t="s">
        <v>52</v>
      </c>
      <c r="J20" s="129">
        <f>SUM(J16:J19)</f>
        <v>0</v>
      </c>
    </row>
    <row r="21" spans="2:10" ht="18" customHeight="1" thickTop="1">
      <c r="B21" s="72" t="s">
        <v>53</v>
      </c>
      <c r="C21" s="71"/>
      <c r="D21" s="38" t="s">
        <v>54</v>
      </c>
      <c r="E21" s="38"/>
      <c r="F21" s="39"/>
      <c r="G21" s="72" t="s">
        <v>55</v>
      </c>
      <c r="H21" s="37" t="s">
        <v>56</v>
      </c>
      <c r="I21" s="38"/>
      <c r="J21" s="39"/>
    </row>
    <row r="22" spans="2:10" ht="18" customHeight="1">
      <c r="B22" s="40">
        <v>11</v>
      </c>
      <c r="C22" s="42" t="s">
        <v>57</v>
      </c>
      <c r="D22" s="78" t="s">
        <v>50</v>
      </c>
      <c r="E22" s="80">
        <v>0</v>
      </c>
      <c r="F22" s="123">
        <v>0</v>
      </c>
      <c r="G22" s="43">
        <v>16</v>
      </c>
      <c r="H22" s="45" t="s">
        <v>58</v>
      </c>
      <c r="I22" s="49"/>
      <c r="J22" s="125">
        <v>0</v>
      </c>
    </row>
    <row r="23" spans="2:10" ht="18" customHeight="1">
      <c r="B23" s="43">
        <v>12</v>
      </c>
      <c r="C23" s="45" t="s">
        <v>59</v>
      </c>
      <c r="D23" s="79"/>
      <c r="E23" s="50">
        <v>0</v>
      </c>
      <c r="F23" s="125">
        <v>0</v>
      </c>
      <c r="G23" s="43">
        <v>17</v>
      </c>
      <c r="H23" s="45" t="s">
        <v>60</v>
      </c>
      <c r="I23" s="49"/>
      <c r="J23" s="125">
        <v>0</v>
      </c>
    </row>
    <row r="24" spans="2:10" ht="18" customHeight="1">
      <c r="B24" s="43">
        <v>13</v>
      </c>
      <c r="C24" s="45" t="s">
        <v>61</v>
      </c>
      <c r="D24" s="79"/>
      <c r="E24" s="50">
        <v>0</v>
      </c>
      <c r="F24" s="125">
        <v>0</v>
      </c>
      <c r="G24" s="43">
        <v>18</v>
      </c>
      <c r="H24" s="45" t="s">
        <v>62</v>
      </c>
      <c r="I24" s="49"/>
      <c r="J24" s="125">
        <v>0</v>
      </c>
    </row>
    <row r="25" spans="2:10" ht="18" customHeight="1" thickBot="1">
      <c r="B25" s="43">
        <v>14</v>
      </c>
      <c r="C25" s="45" t="s">
        <v>50</v>
      </c>
      <c r="D25" s="79"/>
      <c r="E25" s="50">
        <v>0</v>
      </c>
      <c r="F25" s="125">
        <v>0</v>
      </c>
      <c r="G25" s="43">
        <v>19</v>
      </c>
      <c r="H25" s="45" t="s">
        <v>50</v>
      </c>
      <c r="I25" s="49"/>
      <c r="J25" s="125">
        <v>0</v>
      </c>
    </row>
    <row r="26" spans="2:10" ht="18" customHeight="1" thickBot="1">
      <c r="B26" s="46">
        <v>15</v>
      </c>
      <c r="C26" s="51"/>
      <c r="D26" s="52"/>
      <c r="E26" s="52" t="s">
        <v>63</v>
      </c>
      <c r="F26" s="129">
        <f>SUM(F22:F25)</f>
        <v>0</v>
      </c>
      <c r="G26" s="46">
        <v>20</v>
      </c>
      <c r="H26" s="51"/>
      <c r="I26" s="52" t="s">
        <v>64</v>
      </c>
      <c r="J26" s="129">
        <f>SUM(J22:J25)</f>
        <v>0</v>
      </c>
    </row>
    <row r="27" spans="2:10" ht="18" customHeight="1" thickTop="1">
      <c r="B27" s="53"/>
      <c r="C27" s="54" t="s">
        <v>65</v>
      </c>
      <c r="D27" s="55"/>
      <c r="E27" s="56" t="s">
        <v>66</v>
      </c>
      <c r="F27" s="57"/>
      <c r="G27" s="72" t="s">
        <v>67</v>
      </c>
      <c r="H27" s="37" t="s">
        <v>68</v>
      </c>
      <c r="I27" s="38"/>
      <c r="J27" s="39"/>
    </row>
    <row r="28" spans="2:10" ht="18" customHeight="1">
      <c r="B28" s="58"/>
      <c r="C28" s="59"/>
      <c r="D28" s="60"/>
      <c r="E28" s="61"/>
      <c r="F28" s="57"/>
      <c r="G28" s="40">
        <v>21</v>
      </c>
      <c r="H28" s="42"/>
      <c r="I28" s="62" t="s">
        <v>69</v>
      </c>
      <c r="J28" s="123">
        <f>ROUND(F20,2)+J20+F26+J26</f>
        <v>0</v>
      </c>
    </row>
    <row r="29" spans="2:10" ht="18" customHeight="1">
      <c r="B29" s="58"/>
      <c r="C29" s="60" t="s">
        <v>70</v>
      </c>
      <c r="D29" s="60"/>
      <c r="E29" s="63"/>
      <c r="F29" s="57"/>
      <c r="G29" s="43">
        <v>22</v>
      </c>
      <c r="H29" s="45" t="s">
        <v>71</v>
      </c>
      <c r="I29" s="130">
        <f>J28-I30</f>
        <v>0</v>
      </c>
      <c r="J29" s="125">
        <f>ROUND((I29*20)/100,2)</f>
        <v>0</v>
      </c>
    </row>
    <row r="30" spans="2:10" ht="18" customHeight="1" thickBot="1">
      <c r="B30" s="14"/>
      <c r="C30" s="15" t="s">
        <v>72</v>
      </c>
      <c r="D30" s="15"/>
      <c r="E30" s="63"/>
      <c r="F30" s="57"/>
      <c r="G30" s="43">
        <v>23</v>
      </c>
      <c r="H30" s="45" t="s">
        <v>73</v>
      </c>
      <c r="I30" s="130">
        <f>SUMIF(Prehlad!O11:O9999,0,Prehlad!J11:J9999)</f>
        <v>0</v>
      </c>
      <c r="J30" s="125">
        <f>ROUND((I30*0)/100,1)</f>
        <v>0</v>
      </c>
    </row>
    <row r="31" spans="2:10" ht="18" customHeight="1" thickBot="1">
      <c r="B31" s="58"/>
      <c r="C31" s="60"/>
      <c r="D31" s="60"/>
      <c r="E31" s="63"/>
      <c r="F31" s="57"/>
      <c r="G31" s="46">
        <v>24</v>
      </c>
      <c r="H31" s="51"/>
      <c r="I31" s="52" t="s">
        <v>74</v>
      </c>
      <c r="J31" s="129">
        <f>SUM(J28:J30)</f>
        <v>0</v>
      </c>
    </row>
    <row r="32" spans="2:10" ht="18" customHeight="1" thickTop="1" thickBot="1">
      <c r="B32" s="53"/>
      <c r="C32" s="60"/>
      <c r="D32" s="57"/>
      <c r="E32" s="64"/>
      <c r="F32" s="57"/>
      <c r="G32" s="73" t="s">
        <v>75</v>
      </c>
      <c r="H32" s="74" t="s">
        <v>76</v>
      </c>
      <c r="I32" s="33"/>
      <c r="J32" s="75">
        <v>0</v>
      </c>
    </row>
    <row r="33" spans="2:10" ht="18" customHeight="1" thickTop="1">
      <c r="B33" s="65"/>
      <c r="C33" s="66"/>
      <c r="D33" s="54" t="s">
        <v>77</v>
      </c>
      <c r="E33" s="66"/>
      <c r="F33" s="66"/>
      <c r="G33" s="66"/>
      <c r="H33" s="66" t="s">
        <v>78</v>
      </c>
      <c r="I33" s="66"/>
      <c r="J33" s="67"/>
    </row>
    <row r="34" spans="2:10" ht="18" customHeight="1">
      <c r="B34" s="58"/>
      <c r="C34" s="59"/>
      <c r="D34" s="60"/>
      <c r="E34" s="60"/>
      <c r="F34" s="59"/>
      <c r="G34" s="60"/>
      <c r="H34" s="60"/>
      <c r="I34" s="60"/>
      <c r="J34" s="68"/>
    </row>
    <row r="35" spans="2:10" ht="18" customHeight="1">
      <c r="B35" s="58"/>
      <c r="C35" s="60" t="s">
        <v>70</v>
      </c>
      <c r="D35" s="60"/>
      <c r="E35" s="60"/>
      <c r="F35" s="59"/>
      <c r="G35" s="60" t="s">
        <v>70</v>
      </c>
      <c r="H35" s="60"/>
      <c r="I35" s="60"/>
      <c r="J35" s="68"/>
    </row>
    <row r="36" spans="2:10" ht="18" customHeight="1">
      <c r="B36" s="14"/>
      <c r="C36" s="15" t="s">
        <v>72</v>
      </c>
      <c r="D36" s="15"/>
      <c r="E36" s="15"/>
      <c r="F36" s="16"/>
      <c r="G36" s="15" t="s">
        <v>72</v>
      </c>
      <c r="H36" s="15"/>
      <c r="I36" s="15"/>
      <c r="J36" s="17"/>
    </row>
    <row r="37" spans="2:10" ht="18" customHeight="1">
      <c r="B37" s="58"/>
      <c r="C37" s="60" t="s">
        <v>66</v>
      </c>
      <c r="D37" s="60"/>
      <c r="E37" s="60"/>
      <c r="F37" s="59"/>
      <c r="G37" s="60" t="s">
        <v>66</v>
      </c>
      <c r="H37" s="60"/>
      <c r="I37" s="60"/>
      <c r="J37" s="68"/>
    </row>
    <row r="38" spans="2:10" ht="18" customHeight="1">
      <c r="B38" s="58"/>
      <c r="C38" s="60"/>
      <c r="D38" s="60"/>
      <c r="E38" s="60"/>
      <c r="F38" s="60"/>
      <c r="G38" s="60"/>
      <c r="H38" s="60"/>
      <c r="I38" s="60"/>
      <c r="J38" s="68"/>
    </row>
    <row r="39" spans="2:10" ht="18" customHeight="1">
      <c r="B39" s="58"/>
      <c r="C39" s="60"/>
      <c r="D39" s="60"/>
      <c r="E39" s="60"/>
      <c r="F39" s="60"/>
      <c r="G39" s="60"/>
      <c r="H39" s="60"/>
      <c r="I39" s="60"/>
      <c r="J39" s="68"/>
    </row>
    <row r="40" spans="2:10" ht="18" customHeight="1">
      <c r="B40" s="58"/>
      <c r="C40" s="60"/>
      <c r="D40" s="60"/>
      <c r="E40" s="60"/>
      <c r="F40" s="60"/>
      <c r="G40" s="60"/>
      <c r="H40" s="60"/>
      <c r="I40" s="60"/>
      <c r="J40" s="68"/>
    </row>
    <row r="41" spans="2:10" ht="18" customHeight="1" thickBot="1">
      <c r="B41" s="30"/>
      <c r="C41" s="31"/>
      <c r="D41" s="31"/>
      <c r="E41" s="31"/>
      <c r="F41" s="31"/>
      <c r="G41" s="31"/>
      <c r="H41" s="31"/>
      <c r="I41" s="31"/>
      <c r="J41" s="32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workbookViewId="0"/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79</v>
      </c>
      <c r="C1" s="1"/>
      <c r="E1" s="9" t="s">
        <v>80</v>
      </c>
      <c r="F1" s="1"/>
      <c r="G1" s="1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1:30">
      <c r="A2" s="9" t="s">
        <v>81</v>
      </c>
      <c r="C2" s="1"/>
      <c r="E2" s="9" t="s">
        <v>82</v>
      </c>
      <c r="F2" s="1"/>
      <c r="G2" s="1"/>
      <c r="Z2" s="107" t="s">
        <v>7</v>
      </c>
      <c r="AA2" s="108" t="s">
        <v>83</v>
      </c>
      <c r="AB2" s="108" t="s">
        <v>9</v>
      </c>
      <c r="AC2" s="108"/>
      <c r="AD2" s="109"/>
    </row>
    <row r="3" spans="1:30">
      <c r="A3" s="9" t="s">
        <v>84</v>
      </c>
      <c r="C3" s="1"/>
      <c r="E3" s="9" t="s">
        <v>85</v>
      </c>
      <c r="F3" s="1"/>
      <c r="G3" s="1"/>
      <c r="Z3" s="107" t="s">
        <v>12</v>
      </c>
      <c r="AA3" s="108" t="s">
        <v>86</v>
      </c>
      <c r="AB3" s="108" t="s">
        <v>9</v>
      </c>
      <c r="AC3" s="108" t="s">
        <v>14</v>
      </c>
      <c r="AD3" s="109" t="s">
        <v>15</v>
      </c>
    </row>
    <row r="4" spans="1:30">
      <c r="B4" s="1"/>
      <c r="C4" s="1"/>
      <c r="D4" s="1"/>
      <c r="E4" s="1"/>
      <c r="F4" s="1"/>
      <c r="G4" s="1"/>
      <c r="Z4" s="107" t="s">
        <v>17</v>
      </c>
      <c r="AA4" s="108" t="s">
        <v>87</v>
      </c>
      <c r="AB4" s="108" t="s">
        <v>9</v>
      </c>
      <c r="AC4" s="108"/>
      <c r="AD4" s="109"/>
    </row>
    <row r="5" spans="1:30">
      <c r="A5" s="9" t="s">
        <v>6</v>
      </c>
      <c r="B5" s="1"/>
      <c r="C5" s="1"/>
      <c r="D5" s="1"/>
      <c r="E5" s="1"/>
      <c r="F5" s="1"/>
      <c r="G5" s="1"/>
      <c r="Z5" s="107" t="s">
        <v>24</v>
      </c>
      <c r="AA5" s="108" t="s">
        <v>86</v>
      </c>
      <c r="AB5" s="108" t="s">
        <v>9</v>
      </c>
      <c r="AC5" s="108" t="s">
        <v>14</v>
      </c>
      <c r="AD5" s="109" t="s">
        <v>15</v>
      </c>
    </row>
    <row r="6" spans="1:30">
      <c r="A6" s="9" t="s">
        <v>10</v>
      </c>
      <c r="B6" s="1"/>
      <c r="C6" s="1"/>
      <c r="D6" s="1"/>
      <c r="E6" s="1"/>
      <c r="F6" s="1"/>
      <c r="G6" s="1"/>
    </row>
    <row r="7" spans="1:30">
      <c r="A7" s="9" t="s">
        <v>16</v>
      </c>
      <c r="B7" s="1"/>
      <c r="C7" s="1"/>
      <c r="D7" s="1"/>
      <c r="E7" s="1"/>
      <c r="F7" s="1"/>
      <c r="G7" s="1"/>
    </row>
    <row r="8" spans="1:30" ht="13.5">
      <c r="A8" s="1" t="s">
        <v>26</v>
      </c>
      <c r="B8" s="4" t="str">
        <f>CONCATENATE(AA2," ",AB2," ",AC2," ",AD2)</f>
        <v xml:space="preserve">Rekapitulácia rozpočtu v EUR  </v>
      </c>
      <c r="G8" s="1"/>
    </row>
    <row r="9" spans="1:30">
      <c r="A9" s="112" t="s">
        <v>88</v>
      </c>
      <c r="B9" s="112" t="s">
        <v>38</v>
      </c>
      <c r="C9" s="112" t="s">
        <v>89</v>
      </c>
      <c r="D9" s="112" t="s">
        <v>90</v>
      </c>
      <c r="E9" s="119" t="s">
        <v>91</v>
      </c>
      <c r="F9" s="119" t="s">
        <v>92</v>
      </c>
      <c r="G9" s="1"/>
    </row>
    <row r="10" spans="1:30">
      <c r="A10" s="116"/>
      <c r="B10" s="116"/>
      <c r="C10" s="116" t="s">
        <v>93</v>
      </c>
      <c r="D10" s="116"/>
      <c r="E10" s="116" t="s">
        <v>90</v>
      </c>
      <c r="F10" s="116" t="s">
        <v>90</v>
      </c>
      <c r="G10" s="91" t="s">
        <v>94</v>
      </c>
    </row>
    <row r="12" spans="1:30">
      <c r="A12" s="1" t="s">
        <v>95</v>
      </c>
      <c r="B12" s="6">
        <f>Prehlad!H15</f>
        <v>0</v>
      </c>
      <c r="C12" s="6">
        <f>Prehlad!I15</f>
        <v>0</v>
      </c>
      <c r="D12" s="6">
        <f>Prehlad!J15</f>
        <v>0</v>
      </c>
      <c r="E12" s="7">
        <f>Prehlad!L15</f>
        <v>7.2000000000000005E-4</v>
      </c>
      <c r="F12" s="5">
        <f>Prehlad!N15</f>
        <v>0</v>
      </c>
      <c r="G12" s="5">
        <f>Prehlad!W15</f>
        <v>0.5</v>
      </c>
    </row>
    <row r="13" spans="1:30">
      <c r="A13" s="1" t="s">
        <v>96</v>
      </c>
      <c r="B13" s="6">
        <f>Prehlad!H31</f>
        <v>0</v>
      </c>
      <c r="C13" s="6">
        <f>Prehlad!I31</f>
        <v>0</v>
      </c>
      <c r="D13" s="6">
        <f>Prehlad!J31</f>
        <v>0</v>
      </c>
      <c r="E13" s="7">
        <f>Prehlad!L31</f>
        <v>0.89849999999999997</v>
      </c>
      <c r="F13" s="5">
        <f>Prehlad!N31</f>
        <v>1.2474000000000001</v>
      </c>
      <c r="G13" s="5">
        <f>Prehlad!W31</f>
        <v>195.31100000000001</v>
      </c>
    </row>
    <row r="14" spans="1:30">
      <c r="A14" s="1" t="s">
        <v>97</v>
      </c>
      <c r="B14" s="6">
        <f>Prehlad!H33</f>
        <v>0</v>
      </c>
      <c r="C14" s="6">
        <f>Prehlad!I33</f>
        <v>0</v>
      </c>
      <c r="D14" s="6">
        <f>Prehlad!J33</f>
        <v>0</v>
      </c>
      <c r="E14" s="7">
        <f>Prehlad!L33</f>
        <v>0.89922000000000002</v>
      </c>
      <c r="F14" s="5">
        <f>Prehlad!N33</f>
        <v>1.2474000000000001</v>
      </c>
      <c r="G14" s="5">
        <f>Prehlad!W33</f>
        <v>195.81100000000001</v>
      </c>
    </row>
    <row r="16" spans="1:30">
      <c r="A16" s="1" t="s">
        <v>98</v>
      </c>
      <c r="B16" s="6">
        <f>Prehlad!H44</f>
        <v>0</v>
      </c>
      <c r="C16" s="6">
        <f>Prehlad!I44</f>
        <v>0</v>
      </c>
      <c r="D16" s="6">
        <f>Prehlad!J44</f>
        <v>0</v>
      </c>
      <c r="E16" s="7">
        <f>Prehlad!L44</f>
        <v>6.5040000000000001E-2</v>
      </c>
      <c r="F16" s="5">
        <f>Prehlad!N44</f>
        <v>0</v>
      </c>
      <c r="G16" s="5">
        <f>Prehlad!W44</f>
        <v>5.3079999999999998</v>
      </c>
    </row>
    <row r="17" spans="1:7">
      <c r="A17" s="1" t="s">
        <v>99</v>
      </c>
      <c r="B17" s="6">
        <f>Prehlad!H58</f>
        <v>0</v>
      </c>
      <c r="C17" s="6">
        <f>Prehlad!I58</f>
        <v>0</v>
      </c>
      <c r="D17" s="6">
        <f>Prehlad!J58</f>
        <v>0</v>
      </c>
      <c r="E17" s="7">
        <f>Prehlad!L58</f>
        <v>19.739697570000004</v>
      </c>
      <c r="F17" s="5">
        <f>Prehlad!N58</f>
        <v>0</v>
      </c>
      <c r="G17" s="5">
        <f>Prehlad!W58</f>
        <v>444.05600000000004</v>
      </c>
    </row>
    <row r="18" spans="1:7">
      <c r="A18" s="1" t="s">
        <v>100</v>
      </c>
      <c r="B18" s="6">
        <f>Prehlad!H65</f>
        <v>0</v>
      </c>
      <c r="C18" s="6">
        <f>Prehlad!I65</f>
        <v>0</v>
      </c>
      <c r="D18" s="6">
        <f>Prehlad!J65</f>
        <v>0</v>
      </c>
      <c r="E18" s="7">
        <f>Prehlad!L65</f>
        <v>25.740000000000002</v>
      </c>
      <c r="F18" s="5">
        <f>Prehlad!N65</f>
        <v>0</v>
      </c>
      <c r="G18" s="5">
        <f>Prehlad!W65</f>
        <v>196.01599999999999</v>
      </c>
    </row>
    <row r="19" spans="1:7">
      <c r="A19" s="1" t="s">
        <v>101</v>
      </c>
      <c r="B19" s="6">
        <f>Prehlad!H83</f>
        <v>0</v>
      </c>
      <c r="C19" s="6">
        <f>Prehlad!I83</f>
        <v>0</v>
      </c>
      <c r="D19" s="6">
        <f>Prehlad!J83</f>
        <v>0</v>
      </c>
      <c r="E19" s="7">
        <f>Prehlad!L83</f>
        <v>0.98270999999999986</v>
      </c>
      <c r="F19" s="5">
        <f>Prehlad!N83</f>
        <v>0.40368000000000004</v>
      </c>
      <c r="G19" s="5">
        <f>Prehlad!W83</f>
        <v>213.74600000000001</v>
      </c>
    </row>
    <row r="20" spans="1:7">
      <c r="A20" s="1" t="s">
        <v>102</v>
      </c>
      <c r="B20" s="6">
        <f>Prehlad!H89</f>
        <v>0</v>
      </c>
      <c r="C20" s="6">
        <f>Prehlad!I89</f>
        <v>0</v>
      </c>
      <c r="D20" s="6">
        <f>Prehlad!J89</f>
        <v>0</v>
      </c>
      <c r="E20" s="7">
        <f>Prehlad!L89</f>
        <v>9.8511430000000011E-2</v>
      </c>
      <c r="F20" s="5">
        <f>Prehlad!N89</f>
        <v>0</v>
      </c>
      <c r="G20" s="5">
        <f>Prehlad!W89</f>
        <v>15.646000000000001</v>
      </c>
    </row>
    <row r="21" spans="1:7">
      <c r="A21" s="1" t="s">
        <v>103</v>
      </c>
      <c r="B21" s="6">
        <f>Prehlad!H98</f>
        <v>0</v>
      </c>
      <c r="C21" s="6">
        <f>Prehlad!I98</f>
        <v>0</v>
      </c>
      <c r="D21" s="6">
        <f>Prehlad!J98</f>
        <v>0</v>
      </c>
      <c r="E21" s="7">
        <f>Prehlad!L98</f>
        <v>1.1295964999999999</v>
      </c>
      <c r="F21" s="5">
        <f>Prehlad!N98</f>
        <v>0</v>
      </c>
      <c r="G21" s="5">
        <f>Prehlad!W98</f>
        <v>69.471000000000004</v>
      </c>
    </row>
    <row r="22" spans="1:7">
      <c r="A22" s="1" t="s">
        <v>104</v>
      </c>
      <c r="B22" s="6">
        <f>Prehlad!H104</f>
        <v>0</v>
      </c>
      <c r="C22" s="6">
        <f>Prehlad!I104</f>
        <v>0</v>
      </c>
      <c r="D22" s="6">
        <f>Prehlad!J104</f>
        <v>0</v>
      </c>
      <c r="E22" s="7">
        <f>Prehlad!L104</f>
        <v>0.30755632000000005</v>
      </c>
      <c r="F22" s="5">
        <f>Prehlad!N104</f>
        <v>0</v>
      </c>
      <c r="G22" s="5">
        <f>Prehlad!W104</f>
        <v>170.852</v>
      </c>
    </row>
    <row r="23" spans="1:7">
      <c r="A23" s="1" t="s">
        <v>105</v>
      </c>
      <c r="B23" s="6">
        <f>Prehlad!H106</f>
        <v>0</v>
      </c>
      <c r="C23" s="6">
        <f>Prehlad!I106</f>
        <v>0</v>
      </c>
      <c r="D23" s="6">
        <f>Prehlad!J106</f>
        <v>0</v>
      </c>
      <c r="E23" s="7">
        <f>Prehlad!L106</f>
        <v>48.06311182000001</v>
      </c>
      <c r="F23" s="5">
        <f>Prehlad!N106</f>
        <v>0.40368000000000004</v>
      </c>
      <c r="G23" s="5">
        <f>Prehlad!W106</f>
        <v>1115.095</v>
      </c>
    </row>
    <row r="26" spans="1:7">
      <c r="A26" s="1" t="s">
        <v>106</v>
      </c>
      <c r="B26" s="6">
        <f>Prehlad!H108</f>
        <v>0</v>
      </c>
      <c r="C26" s="6">
        <f>Prehlad!I108</f>
        <v>0</v>
      </c>
      <c r="D26" s="6">
        <f>Prehlad!J108</f>
        <v>0</v>
      </c>
      <c r="E26" s="7">
        <f>Prehlad!L108</f>
        <v>48.96233182000001</v>
      </c>
      <c r="F26" s="5">
        <f>Prehlad!N108</f>
        <v>1.6510800000000001</v>
      </c>
      <c r="G26" s="5">
        <f>Prehlad!W108</f>
        <v>1310.9059999999999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showGridLines="0" topLeftCell="A79" workbookViewId="0">
      <selection activeCell="E97" sqref="E97"/>
    </sheetView>
  </sheetViews>
  <sheetFormatPr defaultRowHeight="12.75"/>
  <cols>
    <col min="1" max="1" width="6.7109375" style="98" customWidth="1"/>
    <col min="2" max="2" width="3.7109375" style="99" customWidth="1"/>
    <col min="3" max="3" width="13" style="100" customWidth="1"/>
    <col min="4" max="4" width="35.7109375" style="121" customWidth="1"/>
    <col min="5" max="5" width="10.7109375" style="102" customWidth="1"/>
    <col min="6" max="6" width="5.28515625" style="101" customWidth="1"/>
    <col min="7" max="7" width="8.7109375" style="103" customWidth="1"/>
    <col min="8" max="9" width="9.7109375" style="103" hidden="1" customWidth="1"/>
    <col min="10" max="10" width="9.7109375" style="103" customWidth="1"/>
    <col min="11" max="11" width="7.42578125" style="104" hidden="1" customWidth="1"/>
    <col min="12" max="12" width="8.28515625" style="104" hidden="1" customWidth="1"/>
    <col min="13" max="13" width="9.140625" style="102" hidden="1" customWidth="1"/>
    <col min="14" max="14" width="7" style="102" hidden="1" customWidth="1"/>
    <col min="15" max="15" width="3.5703125" style="101" customWidth="1"/>
    <col min="16" max="16" width="12.7109375" style="101" hidden="1" customWidth="1"/>
    <col min="17" max="19" width="13.28515625" style="102" hidden="1" customWidth="1"/>
    <col min="20" max="20" width="10.5703125" style="105" hidden="1" customWidth="1"/>
    <col min="21" max="21" width="10.28515625" style="105" hidden="1" customWidth="1"/>
    <col min="22" max="22" width="5.7109375" style="105" hidden="1" customWidth="1"/>
    <col min="23" max="23" width="9.140625" style="106"/>
    <col min="24" max="25" width="5.7109375" style="101" customWidth="1"/>
    <col min="26" max="26" width="7.5703125" style="101" customWidth="1"/>
    <col min="27" max="27" width="24.85546875" style="101" customWidth="1"/>
    <col min="28" max="28" width="4.28515625" style="101" customWidth="1"/>
    <col min="29" max="29" width="8.28515625" style="101" customWidth="1"/>
    <col min="30" max="30" width="8.7109375" style="101" customWidth="1"/>
    <col min="31" max="34" width="9.140625" style="101"/>
    <col min="35" max="16384" width="9.140625" style="1"/>
  </cols>
  <sheetData>
    <row r="1" spans="1:34">
      <c r="A1" s="9" t="s">
        <v>79</v>
      </c>
      <c r="B1" s="1"/>
      <c r="C1" s="1"/>
      <c r="D1" s="1"/>
      <c r="E1" s="9" t="s">
        <v>80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7" t="s">
        <v>1</v>
      </c>
      <c r="AA1" s="136" t="s">
        <v>2</v>
      </c>
      <c r="AB1" s="107" t="s">
        <v>3</v>
      </c>
      <c r="AC1" s="107" t="s">
        <v>4</v>
      </c>
      <c r="AD1" s="107" t="s">
        <v>5</v>
      </c>
      <c r="AE1" s="1"/>
      <c r="AF1" s="1"/>
      <c r="AG1" s="1"/>
      <c r="AH1" s="1"/>
    </row>
    <row r="2" spans="1:34">
      <c r="A2" s="9" t="s">
        <v>81</v>
      </c>
      <c r="B2" s="1"/>
      <c r="C2" s="1"/>
      <c r="D2" s="1"/>
      <c r="E2" s="9" t="s">
        <v>82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7" t="s">
        <v>7</v>
      </c>
      <c r="AA2" s="108" t="s">
        <v>107</v>
      </c>
      <c r="AB2" s="108" t="s">
        <v>9</v>
      </c>
      <c r="AC2" s="108"/>
      <c r="AD2" s="109"/>
      <c r="AE2" s="1"/>
      <c r="AF2" s="1"/>
      <c r="AG2" s="1"/>
      <c r="AH2" s="1"/>
    </row>
    <row r="3" spans="1:34">
      <c r="A3" s="9" t="s">
        <v>84</v>
      </c>
      <c r="B3" s="1"/>
      <c r="C3" s="1"/>
      <c r="D3" s="1"/>
      <c r="E3" s="9" t="s">
        <v>85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7" t="s">
        <v>12</v>
      </c>
      <c r="AA3" s="108" t="s">
        <v>108</v>
      </c>
      <c r="AB3" s="108" t="s">
        <v>9</v>
      </c>
      <c r="AC3" s="108" t="s">
        <v>14</v>
      </c>
      <c r="AD3" s="109" t="s">
        <v>15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7" t="s">
        <v>17</v>
      </c>
      <c r="AA4" s="108" t="s">
        <v>109</v>
      </c>
      <c r="AB4" s="108" t="s">
        <v>9</v>
      </c>
      <c r="AC4" s="108"/>
      <c r="AD4" s="109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7" t="s">
        <v>24</v>
      </c>
      <c r="AA5" s="108" t="s">
        <v>108</v>
      </c>
      <c r="AB5" s="108" t="s">
        <v>9</v>
      </c>
      <c r="AC5" s="108" t="s">
        <v>14</v>
      </c>
      <c r="AD5" s="109" t="s">
        <v>15</v>
      </c>
      <c r="AE5" s="1"/>
      <c r="AF5" s="1"/>
      <c r="AG5" s="1"/>
      <c r="AH5" s="1"/>
    </row>
    <row r="6" spans="1:34">
      <c r="A6" s="9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26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2" t="s">
        <v>110</v>
      </c>
      <c r="B9" s="112" t="s">
        <v>111</v>
      </c>
      <c r="C9" s="112" t="s">
        <v>112</v>
      </c>
      <c r="D9" s="112" t="s">
        <v>113</v>
      </c>
      <c r="E9" s="112" t="s">
        <v>114</v>
      </c>
      <c r="F9" s="112" t="s">
        <v>115</v>
      </c>
      <c r="G9" s="112" t="s">
        <v>116</v>
      </c>
      <c r="H9" s="112" t="s">
        <v>38</v>
      </c>
      <c r="I9" s="112" t="s">
        <v>89</v>
      </c>
      <c r="J9" s="112" t="s">
        <v>90</v>
      </c>
      <c r="K9" s="113" t="s">
        <v>91</v>
      </c>
      <c r="L9" s="114"/>
      <c r="M9" s="115" t="s">
        <v>92</v>
      </c>
      <c r="N9" s="114"/>
      <c r="O9" s="112" t="s">
        <v>117</v>
      </c>
      <c r="P9" s="110" t="s">
        <v>118</v>
      </c>
      <c r="Q9" s="85" t="s">
        <v>114</v>
      </c>
      <c r="R9" s="85" t="s">
        <v>114</v>
      </c>
      <c r="S9" s="86" t="s">
        <v>114</v>
      </c>
      <c r="T9" s="90" t="s">
        <v>119</v>
      </c>
      <c r="U9" s="90" t="s">
        <v>120</v>
      </c>
      <c r="V9" s="90" t="s">
        <v>121</v>
      </c>
      <c r="W9" s="91" t="s">
        <v>94</v>
      </c>
      <c r="X9" s="91" t="s">
        <v>122</v>
      </c>
      <c r="Y9" s="91" t="s">
        <v>123</v>
      </c>
      <c r="Z9" s="120" t="s">
        <v>124</v>
      </c>
      <c r="AA9" s="120" t="s">
        <v>125</v>
      </c>
      <c r="AB9" s="1" t="s">
        <v>121</v>
      </c>
      <c r="AC9" s="1"/>
      <c r="AD9" s="1"/>
      <c r="AE9" s="1"/>
      <c r="AF9" s="1"/>
      <c r="AG9" s="1"/>
      <c r="AH9" s="1"/>
    </row>
    <row r="10" spans="1:34" ht="13.5" thickBot="1">
      <c r="A10" s="116" t="s">
        <v>126</v>
      </c>
      <c r="B10" s="116" t="s">
        <v>127</v>
      </c>
      <c r="C10" s="117"/>
      <c r="D10" s="116" t="s">
        <v>128</v>
      </c>
      <c r="E10" s="116" t="s">
        <v>129</v>
      </c>
      <c r="F10" s="116" t="s">
        <v>130</v>
      </c>
      <c r="G10" s="116" t="s">
        <v>131</v>
      </c>
      <c r="H10" s="116" t="s">
        <v>132</v>
      </c>
      <c r="I10" s="116" t="s">
        <v>93</v>
      </c>
      <c r="J10" s="116"/>
      <c r="K10" s="116" t="s">
        <v>116</v>
      </c>
      <c r="L10" s="116" t="s">
        <v>90</v>
      </c>
      <c r="M10" s="118" t="s">
        <v>116</v>
      </c>
      <c r="N10" s="116" t="s">
        <v>90</v>
      </c>
      <c r="O10" s="116" t="s">
        <v>133</v>
      </c>
      <c r="P10" s="111"/>
      <c r="Q10" s="87" t="s">
        <v>134</v>
      </c>
      <c r="R10" s="87" t="s">
        <v>135</v>
      </c>
      <c r="S10" s="88" t="s">
        <v>136</v>
      </c>
      <c r="T10" s="90" t="s">
        <v>137</v>
      </c>
      <c r="U10" s="90" t="s">
        <v>138</v>
      </c>
      <c r="V10" s="90" t="s">
        <v>139</v>
      </c>
      <c r="W10" s="91"/>
      <c r="X10" s="1"/>
      <c r="Y10" s="1"/>
      <c r="Z10" s="120" t="s">
        <v>140</v>
      </c>
      <c r="AA10" s="120" t="s">
        <v>126</v>
      </c>
      <c r="AB10" s="1" t="s">
        <v>141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1" t="s">
        <v>142</v>
      </c>
    </row>
    <row r="13" spans="1:34">
      <c r="B13" s="100" t="s">
        <v>95</v>
      </c>
    </row>
    <row r="14" spans="1:34" ht="25.5">
      <c r="A14" s="98">
        <v>1</v>
      </c>
      <c r="B14" s="99" t="s">
        <v>143</v>
      </c>
      <c r="C14" s="100" t="s">
        <v>144</v>
      </c>
      <c r="D14" s="121" t="s">
        <v>145</v>
      </c>
      <c r="E14" s="102">
        <v>1</v>
      </c>
      <c r="F14" s="101" t="s">
        <v>146</v>
      </c>
      <c r="H14" s="103">
        <f>ROUND(E14*G14, 2)</f>
        <v>0</v>
      </c>
      <c r="J14" s="103">
        <f>ROUND(E14*G14, 2)</f>
        <v>0</v>
      </c>
      <c r="K14" s="104">
        <v>7.2000000000000005E-4</v>
      </c>
      <c r="L14" s="104">
        <f>E14*K14</f>
        <v>7.2000000000000005E-4</v>
      </c>
      <c r="O14" s="101">
        <v>20</v>
      </c>
      <c r="P14" s="101" t="s">
        <v>147</v>
      </c>
      <c r="V14" s="105" t="s">
        <v>67</v>
      </c>
      <c r="W14" s="106">
        <v>0.5</v>
      </c>
      <c r="Z14" s="101" t="s">
        <v>148</v>
      </c>
      <c r="AB14" s="101">
        <v>7</v>
      </c>
    </row>
    <row r="15" spans="1:34">
      <c r="D15" s="132" t="s">
        <v>149</v>
      </c>
      <c r="E15" s="133">
        <f>J15</f>
        <v>0</v>
      </c>
      <c r="H15" s="133">
        <f>SUM(H12:H14)</f>
        <v>0</v>
      </c>
      <c r="I15" s="133">
        <f>SUM(I12:I14)</f>
        <v>0</v>
      </c>
      <c r="J15" s="133">
        <f>SUM(J12:J14)</f>
        <v>0</v>
      </c>
      <c r="L15" s="134">
        <f>SUM(L12:L14)</f>
        <v>7.2000000000000005E-4</v>
      </c>
      <c r="N15" s="135">
        <f>SUM(N12:N14)</f>
        <v>0</v>
      </c>
      <c r="W15" s="106">
        <f>SUM(W12:W14)</f>
        <v>0.5</v>
      </c>
    </row>
    <row r="17" spans="1:28">
      <c r="B17" s="100" t="s">
        <v>96</v>
      </c>
    </row>
    <row r="18" spans="1:28">
      <c r="A18" s="98">
        <v>2</v>
      </c>
      <c r="B18" s="99" t="s">
        <v>150</v>
      </c>
      <c r="C18" s="100" t="s">
        <v>151</v>
      </c>
      <c r="D18" s="121" t="s">
        <v>152</v>
      </c>
      <c r="E18" s="102">
        <v>60</v>
      </c>
      <c r="F18" s="101" t="s">
        <v>153</v>
      </c>
      <c r="H18" s="103">
        <f>ROUND(E18*G18, 2)</f>
        <v>0</v>
      </c>
      <c r="J18" s="103">
        <f t="shared" ref="J18:J30" si="0">ROUND(E18*G18, 2)</f>
        <v>0</v>
      </c>
      <c r="O18" s="101">
        <v>20</v>
      </c>
      <c r="P18" s="101" t="s">
        <v>147</v>
      </c>
      <c r="V18" s="105" t="s">
        <v>67</v>
      </c>
      <c r="W18" s="106">
        <v>120</v>
      </c>
      <c r="Z18" s="101" t="s">
        <v>154</v>
      </c>
      <c r="AB18" s="101">
        <v>1</v>
      </c>
    </row>
    <row r="19" spans="1:28">
      <c r="A19" s="98">
        <v>3</v>
      </c>
      <c r="B19" s="99" t="s">
        <v>155</v>
      </c>
      <c r="C19" s="100" t="s">
        <v>156</v>
      </c>
      <c r="D19" s="121" t="s">
        <v>157</v>
      </c>
      <c r="E19" s="102">
        <v>72</v>
      </c>
      <c r="F19" s="101" t="s">
        <v>146</v>
      </c>
      <c r="H19" s="103">
        <f>ROUND(E19*G19, 2)</f>
        <v>0</v>
      </c>
      <c r="J19" s="103">
        <f t="shared" si="0"/>
        <v>0</v>
      </c>
      <c r="K19" s="104">
        <v>1.064E-2</v>
      </c>
      <c r="L19" s="104">
        <f>E19*K19</f>
        <v>0.76607999999999998</v>
      </c>
      <c r="O19" s="101">
        <v>20</v>
      </c>
      <c r="P19" s="101" t="s">
        <v>147</v>
      </c>
      <c r="V19" s="105" t="s">
        <v>67</v>
      </c>
      <c r="W19" s="106">
        <v>52.56</v>
      </c>
      <c r="Z19" s="101" t="s">
        <v>158</v>
      </c>
      <c r="AB19" s="101">
        <v>1</v>
      </c>
    </row>
    <row r="20" spans="1:28">
      <c r="A20" s="98">
        <v>4</v>
      </c>
      <c r="B20" s="99" t="s">
        <v>159</v>
      </c>
      <c r="C20" s="100" t="s">
        <v>160</v>
      </c>
      <c r="D20" s="121" t="s">
        <v>161</v>
      </c>
      <c r="E20" s="102">
        <v>72</v>
      </c>
      <c r="F20" s="101" t="s">
        <v>146</v>
      </c>
      <c r="I20" s="103">
        <f>ROUND(E20*G20, 2)</f>
        <v>0</v>
      </c>
      <c r="J20" s="103">
        <f t="shared" si="0"/>
        <v>0</v>
      </c>
      <c r="K20" s="104">
        <v>1.81E-3</v>
      </c>
      <c r="L20" s="104">
        <f>E20*K20</f>
        <v>0.13031999999999999</v>
      </c>
      <c r="O20" s="101">
        <v>20</v>
      </c>
      <c r="P20" s="101" t="s">
        <v>147</v>
      </c>
      <c r="V20" s="105" t="s">
        <v>55</v>
      </c>
      <c r="Z20" s="101" t="s">
        <v>162</v>
      </c>
      <c r="AA20" s="101" t="s">
        <v>147</v>
      </c>
      <c r="AB20" s="101">
        <v>8</v>
      </c>
    </row>
    <row r="21" spans="1:28" ht="25.5">
      <c r="A21" s="98">
        <v>5</v>
      </c>
      <c r="B21" s="99" t="s">
        <v>143</v>
      </c>
      <c r="C21" s="100" t="s">
        <v>163</v>
      </c>
      <c r="D21" s="121" t="s">
        <v>164</v>
      </c>
      <c r="E21" s="102">
        <v>42</v>
      </c>
      <c r="F21" s="101" t="s">
        <v>146</v>
      </c>
      <c r="H21" s="103">
        <f t="shared" ref="H21:H30" si="1">ROUND(E21*G21, 2)</f>
        <v>0</v>
      </c>
      <c r="J21" s="103">
        <f t="shared" si="0"/>
        <v>0</v>
      </c>
      <c r="K21" s="104">
        <v>5.0000000000000002E-5</v>
      </c>
      <c r="L21" s="104">
        <f>E21*K21</f>
        <v>2.1000000000000003E-3</v>
      </c>
      <c r="O21" s="101">
        <v>20</v>
      </c>
      <c r="P21" s="101" t="s">
        <v>147</v>
      </c>
      <c r="V21" s="105" t="s">
        <v>67</v>
      </c>
      <c r="W21" s="106">
        <v>7.3079999999999998</v>
      </c>
      <c r="Z21" s="101" t="s">
        <v>165</v>
      </c>
      <c r="AB21" s="101">
        <v>7</v>
      </c>
    </row>
    <row r="22" spans="1:28">
      <c r="A22" s="98">
        <v>6</v>
      </c>
      <c r="B22" s="99" t="s">
        <v>166</v>
      </c>
      <c r="C22" s="100" t="s">
        <v>167</v>
      </c>
      <c r="D22" s="121" t="s">
        <v>168</v>
      </c>
      <c r="E22" s="102">
        <v>0.56699999999999995</v>
      </c>
      <c r="F22" s="101" t="s">
        <v>169</v>
      </c>
      <c r="H22" s="103">
        <f t="shared" si="1"/>
        <v>0</v>
      </c>
      <c r="J22" s="103">
        <f t="shared" si="0"/>
        <v>0</v>
      </c>
      <c r="M22" s="102">
        <v>2.2000000000000002</v>
      </c>
      <c r="N22" s="102">
        <f>E22*M22</f>
        <v>1.2474000000000001</v>
      </c>
      <c r="O22" s="101">
        <v>20</v>
      </c>
      <c r="P22" s="101" t="s">
        <v>147</v>
      </c>
      <c r="V22" s="105" t="s">
        <v>67</v>
      </c>
      <c r="W22" s="106">
        <v>7.9550000000000001</v>
      </c>
      <c r="Z22" s="101" t="s">
        <v>170</v>
      </c>
      <c r="AB22" s="101">
        <v>1</v>
      </c>
    </row>
    <row r="23" spans="1:28">
      <c r="A23" s="98">
        <v>7</v>
      </c>
      <c r="B23" s="99" t="s">
        <v>166</v>
      </c>
      <c r="C23" s="100" t="s">
        <v>171</v>
      </c>
      <c r="D23" s="121" t="s">
        <v>172</v>
      </c>
      <c r="E23" s="102">
        <v>1.2470000000000001</v>
      </c>
      <c r="F23" s="101" t="s">
        <v>173</v>
      </c>
      <c r="H23" s="103">
        <f t="shared" si="1"/>
        <v>0</v>
      </c>
      <c r="J23" s="103">
        <f t="shared" si="0"/>
        <v>0</v>
      </c>
      <c r="O23" s="101">
        <v>20</v>
      </c>
      <c r="P23" s="101" t="s">
        <v>147</v>
      </c>
      <c r="V23" s="105" t="s">
        <v>67</v>
      </c>
      <c r="W23" s="106">
        <v>1.6060000000000001</v>
      </c>
      <c r="Z23" s="101" t="s">
        <v>170</v>
      </c>
      <c r="AB23" s="101">
        <v>1</v>
      </c>
    </row>
    <row r="24" spans="1:28">
      <c r="A24" s="98">
        <v>8</v>
      </c>
      <c r="B24" s="99" t="s">
        <v>166</v>
      </c>
      <c r="C24" s="100" t="s">
        <v>174</v>
      </c>
      <c r="D24" s="121" t="s">
        <v>175</v>
      </c>
      <c r="E24" s="102">
        <v>1.2470000000000001</v>
      </c>
      <c r="F24" s="101" t="s">
        <v>173</v>
      </c>
      <c r="H24" s="103">
        <f t="shared" si="1"/>
        <v>0</v>
      </c>
      <c r="J24" s="103">
        <f t="shared" si="0"/>
        <v>0</v>
      </c>
      <c r="O24" s="101">
        <v>20</v>
      </c>
      <c r="P24" s="101" t="s">
        <v>147</v>
      </c>
      <c r="V24" s="105" t="s">
        <v>67</v>
      </c>
      <c r="W24" s="106">
        <v>0.67500000000000004</v>
      </c>
      <c r="Z24" s="101" t="s">
        <v>170</v>
      </c>
      <c r="AB24" s="101">
        <v>1</v>
      </c>
    </row>
    <row r="25" spans="1:28" ht="25.5">
      <c r="A25" s="98">
        <v>9</v>
      </c>
      <c r="B25" s="99" t="s">
        <v>166</v>
      </c>
      <c r="C25" s="100" t="s">
        <v>176</v>
      </c>
      <c r="D25" s="121" t="s">
        <v>177</v>
      </c>
      <c r="E25" s="102">
        <v>12.47</v>
      </c>
      <c r="F25" s="101" t="s">
        <v>173</v>
      </c>
      <c r="H25" s="103">
        <f t="shared" si="1"/>
        <v>0</v>
      </c>
      <c r="J25" s="103">
        <f t="shared" si="0"/>
        <v>0</v>
      </c>
      <c r="O25" s="101">
        <v>20</v>
      </c>
      <c r="P25" s="101" t="s">
        <v>147</v>
      </c>
      <c r="V25" s="105" t="s">
        <v>67</v>
      </c>
      <c r="Z25" s="101" t="s">
        <v>170</v>
      </c>
      <c r="AB25" s="101">
        <v>1</v>
      </c>
    </row>
    <row r="26" spans="1:28" ht="25.5">
      <c r="A26" s="98">
        <v>10</v>
      </c>
      <c r="B26" s="99" t="s">
        <v>166</v>
      </c>
      <c r="C26" s="100" t="s">
        <v>178</v>
      </c>
      <c r="D26" s="121" t="s">
        <v>179</v>
      </c>
      <c r="E26" s="102">
        <v>1.2470000000000001</v>
      </c>
      <c r="F26" s="101" t="s">
        <v>173</v>
      </c>
      <c r="H26" s="103">
        <f t="shared" si="1"/>
        <v>0</v>
      </c>
      <c r="J26" s="103">
        <f t="shared" si="0"/>
        <v>0</v>
      </c>
      <c r="O26" s="101">
        <v>20</v>
      </c>
      <c r="P26" s="101" t="s">
        <v>147</v>
      </c>
      <c r="V26" s="105" t="s">
        <v>67</v>
      </c>
      <c r="W26" s="106">
        <v>1.405</v>
      </c>
      <c r="Z26" s="101" t="s">
        <v>170</v>
      </c>
      <c r="AB26" s="101">
        <v>1</v>
      </c>
    </row>
    <row r="27" spans="1:28" ht="25.5">
      <c r="A27" s="98">
        <v>11</v>
      </c>
      <c r="B27" s="99" t="s">
        <v>166</v>
      </c>
      <c r="C27" s="100" t="s">
        <v>180</v>
      </c>
      <c r="D27" s="121" t="s">
        <v>181</v>
      </c>
      <c r="E27" s="102">
        <v>12.47</v>
      </c>
      <c r="F27" s="101" t="s">
        <v>173</v>
      </c>
      <c r="H27" s="103">
        <f t="shared" si="1"/>
        <v>0</v>
      </c>
      <c r="J27" s="103">
        <f t="shared" si="0"/>
        <v>0</v>
      </c>
      <c r="O27" s="101">
        <v>20</v>
      </c>
      <c r="P27" s="101" t="s">
        <v>147</v>
      </c>
      <c r="V27" s="105" t="s">
        <v>67</v>
      </c>
      <c r="W27" s="106">
        <v>1.571</v>
      </c>
      <c r="Z27" s="101" t="s">
        <v>170</v>
      </c>
      <c r="AB27" s="101">
        <v>1</v>
      </c>
    </row>
    <row r="28" spans="1:28" ht="25.5">
      <c r="A28" s="98">
        <v>12</v>
      </c>
      <c r="B28" s="99" t="s">
        <v>166</v>
      </c>
      <c r="C28" s="100" t="s">
        <v>182</v>
      </c>
      <c r="D28" s="121" t="s">
        <v>183</v>
      </c>
      <c r="E28" s="102">
        <v>1.2470000000000001</v>
      </c>
      <c r="F28" s="101" t="s">
        <v>173</v>
      </c>
      <c r="H28" s="103">
        <f t="shared" si="1"/>
        <v>0</v>
      </c>
      <c r="J28" s="103">
        <f t="shared" si="0"/>
        <v>0</v>
      </c>
      <c r="O28" s="101">
        <v>20</v>
      </c>
      <c r="P28" s="101" t="s">
        <v>147</v>
      </c>
      <c r="V28" s="105" t="s">
        <v>67</v>
      </c>
      <c r="Z28" s="101" t="s">
        <v>170</v>
      </c>
      <c r="AB28" s="101">
        <v>1</v>
      </c>
    </row>
    <row r="29" spans="1:28">
      <c r="A29" s="98">
        <v>13</v>
      </c>
      <c r="B29" s="99" t="s">
        <v>155</v>
      </c>
      <c r="C29" s="100" t="s">
        <v>184</v>
      </c>
      <c r="D29" s="121" t="s">
        <v>185</v>
      </c>
      <c r="E29" s="102">
        <v>0.89900000000000002</v>
      </c>
      <c r="F29" s="101" t="s">
        <v>173</v>
      </c>
      <c r="H29" s="103">
        <f t="shared" si="1"/>
        <v>0</v>
      </c>
      <c r="J29" s="103">
        <f t="shared" si="0"/>
        <v>0</v>
      </c>
      <c r="O29" s="101">
        <v>20</v>
      </c>
      <c r="P29" s="101" t="s">
        <v>147</v>
      </c>
      <c r="V29" s="105" t="s">
        <v>67</v>
      </c>
      <c r="W29" s="106">
        <v>2.2309999999999999</v>
      </c>
      <c r="Z29" s="101" t="s">
        <v>186</v>
      </c>
      <c r="AB29" s="101">
        <v>1</v>
      </c>
    </row>
    <row r="30" spans="1:28">
      <c r="A30" s="98">
        <v>14</v>
      </c>
      <c r="B30" s="99" t="s">
        <v>155</v>
      </c>
      <c r="C30" s="100" t="s">
        <v>187</v>
      </c>
      <c r="D30" s="121" t="s">
        <v>188</v>
      </c>
      <c r="E30" s="102">
        <v>0.89900000000000002</v>
      </c>
      <c r="F30" s="101" t="s">
        <v>173</v>
      </c>
      <c r="H30" s="103">
        <f t="shared" si="1"/>
        <v>0</v>
      </c>
      <c r="J30" s="103">
        <f t="shared" si="0"/>
        <v>0</v>
      </c>
      <c r="O30" s="101">
        <v>20</v>
      </c>
      <c r="P30" s="101" t="s">
        <v>147</v>
      </c>
      <c r="V30" s="105" t="s">
        <v>67</v>
      </c>
      <c r="Z30" s="101" t="s">
        <v>186</v>
      </c>
      <c r="AB30" s="101">
        <v>1</v>
      </c>
    </row>
    <row r="31" spans="1:28">
      <c r="D31" s="132" t="s">
        <v>189</v>
      </c>
      <c r="E31" s="133">
        <f>J31</f>
        <v>0</v>
      </c>
      <c r="H31" s="133">
        <f>SUM(H17:H30)</f>
        <v>0</v>
      </c>
      <c r="I31" s="133">
        <f>SUM(I17:I30)</f>
        <v>0</v>
      </c>
      <c r="J31" s="133">
        <f>SUM(J17:J30)</f>
        <v>0</v>
      </c>
      <c r="L31" s="134">
        <f>SUM(L17:L30)</f>
        <v>0.89849999999999997</v>
      </c>
      <c r="N31" s="135">
        <f>SUM(N17:N30)</f>
        <v>1.2474000000000001</v>
      </c>
      <c r="W31" s="106">
        <f>SUM(W17:W30)</f>
        <v>195.31100000000001</v>
      </c>
    </row>
    <row r="33" spans="1:28">
      <c r="D33" s="132" t="s">
        <v>97</v>
      </c>
      <c r="E33" s="135">
        <f>J33</f>
        <v>0</v>
      </c>
      <c r="H33" s="133">
        <f>+H15+H31</f>
        <v>0</v>
      </c>
      <c r="I33" s="133">
        <f>+I15+I31</f>
        <v>0</v>
      </c>
      <c r="J33" s="133">
        <f>+J15+J31</f>
        <v>0</v>
      </c>
      <c r="L33" s="134">
        <f>+L15+L31</f>
        <v>0.89922000000000002</v>
      </c>
      <c r="N33" s="135">
        <f>+N15+N31</f>
        <v>1.2474000000000001</v>
      </c>
      <c r="W33" s="106">
        <f>+W15+W31</f>
        <v>195.81100000000001</v>
      </c>
    </row>
    <row r="35" spans="1:28">
      <c r="B35" s="131" t="s">
        <v>190</v>
      </c>
    </row>
    <row r="36" spans="1:28">
      <c r="B36" s="100" t="s">
        <v>98</v>
      </c>
    </row>
    <row r="37" spans="1:28" ht="25.5">
      <c r="A37" s="98">
        <v>15</v>
      </c>
      <c r="B37" s="99" t="s">
        <v>191</v>
      </c>
      <c r="C37" s="100" t="s">
        <v>192</v>
      </c>
      <c r="D37" s="121" t="s">
        <v>193</v>
      </c>
      <c r="E37" s="102">
        <v>6</v>
      </c>
      <c r="F37" s="101" t="s">
        <v>146</v>
      </c>
      <c r="H37" s="103">
        <f>ROUND(E37*G37, 2)</f>
        <v>0</v>
      </c>
      <c r="J37" s="103">
        <f t="shared" ref="J37:J43" si="2">ROUND(E37*G37, 2)</f>
        <v>0</v>
      </c>
      <c r="K37" s="104">
        <v>1.42E-3</v>
      </c>
      <c r="L37" s="104">
        <f>E37*K37</f>
        <v>8.5199999999999998E-3</v>
      </c>
      <c r="O37" s="101">
        <v>20</v>
      </c>
      <c r="P37" s="101" t="s">
        <v>147</v>
      </c>
      <c r="V37" s="105" t="s">
        <v>194</v>
      </c>
      <c r="W37" s="106">
        <v>4.3380000000000001</v>
      </c>
      <c r="Z37" s="101" t="s">
        <v>195</v>
      </c>
      <c r="AB37" s="101">
        <v>1</v>
      </c>
    </row>
    <row r="38" spans="1:28">
      <c r="A38" s="98">
        <v>16</v>
      </c>
      <c r="B38" s="99" t="s">
        <v>191</v>
      </c>
      <c r="C38" s="100" t="s">
        <v>196</v>
      </c>
      <c r="D38" s="121" t="s">
        <v>197</v>
      </c>
      <c r="E38" s="102">
        <v>6</v>
      </c>
      <c r="F38" s="101" t="s">
        <v>146</v>
      </c>
      <c r="H38" s="103">
        <f>ROUND(E38*G38, 2)</f>
        <v>0</v>
      </c>
      <c r="J38" s="103">
        <f t="shared" si="2"/>
        <v>0</v>
      </c>
      <c r="K38" s="104">
        <v>4.7099999999999998E-3</v>
      </c>
      <c r="L38" s="104">
        <f>E38*K38</f>
        <v>2.826E-2</v>
      </c>
      <c r="O38" s="101">
        <v>20</v>
      </c>
      <c r="P38" s="101" t="s">
        <v>147</v>
      </c>
      <c r="V38" s="105" t="s">
        <v>194</v>
      </c>
      <c r="W38" s="106">
        <v>0.372</v>
      </c>
      <c r="Z38" s="101" t="s">
        <v>195</v>
      </c>
      <c r="AB38" s="101">
        <v>7</v>
      </c>
    </row>
    <row r="39" spans="1:28">
      <c r="A39" s="98">
        <v>17</v>
      </c>
      <c r="B39" s="99" t="s">
        <v>191</v>
      </c>
      <c r="C39" s="100" t="s">
        <v>198</v>
      </c>
      <c r="D39" s="121" t="s">
        <v>199</v>
      </c>
      <c r="E39" s="102">
        <v>2</v>
      </c>
      <c r="F39" s="101" t="s">
        <v>146</v>
      </c>
      <c r="H39" s="103">
        <f>ROUND(E39*G39, 2)</f>
        <v>0</v>
      </c>
      <c r="J39" s="103">
        <f t="shared" si="2"/>
        <v>0</v>
      </c>
      <c r="O39" s="101">
        <v>20</v>
      </c>
      <c r="P39" s="101" t="s">
        <v>147</v>
      </c>
      <c r="V39" s="105" t="s">
        <v>194</v>
      </c>
      <c r="W39" s="106">
        <v>0.22600000000000001</v>
      </c>
      <c r="Z39" s="101" t="s">
        <v>165</v>
      </c>
      <c r="AB39" s="101">
        <v>1</v>
      </c>
    </row>
    <row r="40" spans="1:28">
      <c r="A40" s="98">
        <v>18</v>
      </c>
      <c r="B40" s="99" t="s">
        <v>191</v>
      </c>
      <c r="C40" s="100" t="s">
        <v>200</v>
      </c>
      <c r="D40" s="121" t="s">
        <v>201</v>
      </c>
      <c r="E40" s="102">
        <v>6</v>
      </c>
      <c r="F40" s="101" t="s">
        <v>146</v>
      </c>
      <c r="H40" s="103">
        <f>ROUND(E40*G40, 2)</f>
        <v>0</v>
      </c>
      <c r="J40" s="103">
        <f t="shared" si="2"/>
        <v>0</v>
      </c>
      <c r="K40" s="104">
        <v>4.7099999999999998E-3</v>
      </c>
      <c r="L40" s="104">
        <f>E40*K40</f>
        <v>2.826E-2</v>
      </c>
      <c r="O40" s="101">
        <v>20</v>
      </c>
      <c r="P40" s="101" t="s">
        <v>147</v>
      </c>
      <c r="V40" s="105" t="s">
        <v>194</v>
      </c>
      <c r="W40" s="106">
        <v>0.372</v>
      </c>
      <c r="Z40" s="101" t="s">
        <v>195</v>
      </c>
      <c r="AB40" s="101">
        <v>7</v>
      </c>
    </row>
    <row r="41" spans="1:28">
      <c r="A41" s="98">
        <v>19</v>
      </c>
      <c r="B41" s="99" t="s">
        <v>159</v>
      </c>
      <c r="C41" s="100" t="s">
        <v>202</v>
      </c>
      <c r="D41" s="121" t="s">
        <v>203</v>
      </c>
      <c r="E41" s="102">
        <v>6</v>
      </c>
      <c r="F41" s="101" t="s">
        <v>146</v>
      </c>
      <c r="I41" s="103">
        <f>ROUND(E41*G41, 2)</f>
        <v>0</v>
      </c>
      <c r="J41" s="103">
        <f t="shared" si="2"/>
        <v>0</v>
      </c>
      <c r="O41" s="101">
        <v>20</v>
      </c>
      <c r="P41" s="101" t="s">
        <v>147</v>
      </c>
      <c r="V41" s="105" t="s">
        <v>55</v>
      </c>
      <c r="Z41" s="101" t="s">
        <v>204</v>
      </c>
      <c r="AA41" s="101">
        <v>102302</v>
      </c>
      <c r="AB41" s="101">
        <v>8</v>
      </c>
    </row>
    <row r="42" spans="1:28" ht="25.5">
      <c r="A42" s="98">
        <v>20</v>
      </c>
      <c r="B42" s="99" t="s">
        <v>191</v>
      </c>
      <c r="C42" s="100" t="s">
        <v>205</v>
      </c>
      <c r="D42" s="121" t="s">
        <v>206</v>
      </c>
      <c r="F42" s="101" t="s">
        <v>133</v>
      </c>
      <c r="H42" s="103">
        <f>ROUND(E42*G42, 2)</f>
        <v>0</v>
      </c>
      <c r="J42" s="103">
        <f t="shared" si="2"/>
        <v>0</v>
      </c>
      <c r="O42" s="101">
        <v>20</v>
      </c>
      <c r="P42" s="101" t="s">
        <v>147</v>
      </c>
      <c r="V42" s="105" t="s">
        <v>194</v>
      </c>
      <c r="Z42" s="101" t="s">
        <v>207</v>
      </c>
      <c r="AB42" s="101">
        <v>1</v>
      </c>
    </row>
    <row r="43" spans="1:28" ht="25.5">
      <c r="A43" s="98">
        <v>21</v>
      </c>
      <c r="B43" s="99" t="s">
        <v>191</v>
      </c>
      <c r="C43" s="100" t="s">
        <v>208</v>
      </c>
      <c r="D43" s="121" t="s">
        <v>209</v>
      </c>
      <c r="F43" s="101" t="s">
        <v>133</v>
      </c>
      <c r="H43" s="103">
        <f>ROUND(E43*G43, 2)</f>
        <v>0</v>
      </c>
      <c r="J43" s="103">
        <f t="shared" si="2"/>
        <v>0</v>
      </c>
      <c r="O43" s="101">
        <v>20</v>
      </c>
      <c r="P43" s="101" t="s">
        <v>147</v>
      </c>
      <c r="V43" s="105" t="s">
        <v>194</v>
      </c>
      <c r="Z43" s="101" t="s">
        <v>207</v>
      </c>
      <c r="AB43" s="101">
        <v>1</v>
      </c>
    </row>
    <row r="44" spans="1:28">
      <c r="D44" s="132" t="s">
        <v>210</v>
      </c>
      <c r="E44" s="133">
        <f>J44</f>
        <v>0</v>
      </c>
      <c r="H44" s="133">
        <f>SUM(H35:H43)</f>
        <v>0</v>
      </c>
      <c r="I44" s="133">
        <f>SUM(I35:I43)</f>
        <v>0</v>
      </c>
      <c r="J44" s="133">
        <f>SUM(J35:J43)</f>
        <v>0</v>
      </c>
      <c r="L44" s="134">
        <f>SUM(L35:L43)</f>
        <v>6.5040000000000001E-2</v>
      </c>
      <c r="N44" s="135">
        <f>SUM(N35:N43)</f>
        <v>0</v>
      </c>
      <c r="W44" s="106">
        <f>SUM(W35:W43)</f>
        <v>5.3079999999999998</v>
      </c>
    </row>
    <row r="46" spans="1:28">
      <c r="B46" s="100" t="s">
        <v>99</v>
      </c>
    </row>
    <row r="47" spans="1:28">
      <c r="A47" s="98">
        <v>22</v>
      </c>
      <c r="B47" s="99" t="s">
        <v>211</v>
      </c>
      <c r="C47" s="100" t="s">
        <v>212</v>
      </c>
      <c r="D47" s="121" t="s">
        <v>213</v>
      </c>
      <c r="E47" s="102">
        <v>341.49200000000002</v>
      </c>
      <c r="F47" s="101" t="s">
        <v>214</v>
      </c>
      <c r="H47" s="103">
        <f>ROUND(E47*G47, 2)</f>
        <v>0</v>
      </c>
      <c r="J47" s="103">
        <f t="shared" ref="J47:J57" si="3">ROUND(E47*G47, 2)</f>
        <v>0</v>
      </c>
      <c r="K47" s="104">
        <v>2.5999999999999998E-4</v>
      </c>
      <c r="L47" s="104">
        <f>E47*K47</f>
        <v>8.8787919999999992E-2</v>
      </c>
      <c r="O47" s="101">
        <v>20</v>
      </c>
      <c r="P47" s="101" t="s">
        <v>147</v>
      </c>
      <c r="V47" s="105" t="s">
        <v>194</v>
      </c>
      <c r="W47" s="106">
        <v>117.473</v>
      </c>
      <c r="Z47" s="101" t="s">
        <v>215</v>
      </c>
      <c r="AB47" s="101">
        <v>1</v>
      </c>
    </row>
    <row r="48" spans="1:28">
      <c r="A48" s="98">
        <v>23</v>
      </c>
      <c r="B48" s="99" t="s">
        <v>159</v>
      </c>
      <c r="C48" s="100" t="s">
        <v>216</v>
      </c>
      <c r="D48" s="121" t="s">
        <v>217</v>
      </c>
      <c r="E48" s="102">
        <v>2.8170000000000002</v>
      </c>
      <c r="F48" s="101" t="s">
        <v>169</v>
      </c>
      <c r="I48" s="103">
        <f>ROUND(E48*G48, 2)</f>
        <v>0</v>
      </c>
      <c r="J48" s="103">
        <f t="shared" si="3"/>
        <v>0</v>
      </c>
      <c r="K48" s="104">
        <v>0.55000000000000004</v>
      </c>
      <c r="L48" s="104">
        <f>E48*K48</f>
        <v>1.5493500000000002</v>
      </c>
      <c r="O48" s="101">
        <v>20</v>
      </c>
      <c r="P48" s="101" t="s">
        <v>147</v>
      </c>
      <c r="V48" s="105" t="s">
        <v>55</v>
      </c>
      <c r="Z48" s="101" t="s">
        <v>218</v>
      </c>
      <c r="AA48" s="101" t="s">
        <v>147</v>
      </c>
      <c r="AB48" s="101">
        <v>2</v>
      </c>
    </row>
    <row r="49" spans="1:28" ht="25.5">
      <c r="A49" s="98">
        <v>24</v>
      </c>
      <c r="B49" s="99" t="s">
        <v>211</v>
      </c>
      <c r="C49" s="100" t="s">
        <v>219</v>
      </c>
      <c r="D49" s="121" t="s">
        <v>220</v>
      </c>
      <c r="E49" s="102">
        <v>146.55000000000001</v>
      </c>
      <c r="F49" s="101" t="s">
        <v>221</v>
      </c>
      <c r="H49" s="103">
        <f>ROUND(E49*G49, 2)</f>
        <v>0</v>
      </c>
      <c r="J49" s="103">
        <f t="shared" si="3"/>
        <v>0</v>
      </c>
      <c r="K49" s="104">
        <v>3.2669999999999998E-2</v>
      </c>
      <c r="L49" s="104">
        <f>E49*K49</f>
        <v>4.7877885000000004</v>
      </c>
      <c r="O49" s="101">
        <v>20</v>
      </c>
      <c r="P49" s="101" t="s">
        <v>147</v>
      </c>
      <c r="V49" s="105" t="s">
        <v>194</v>
      </c>
      <c r="W49" s="106">
        <v>29.31</v>
      </c>
      <c r="Z49" s="101" t="s">
        <v>165</v>
      </c>
      <c r="AB49" s="101">
        <v>1</v>
      </c>
    </row>
    <row r="50" spans="1:28" ht="25.5">
      <c r="A50" s="98">
        <v>25</v>
      </c>
      <c r="B50" s="99" t="s">
        <v>211</v>
      </c>
      <c r="C50" s="100" t="s">
        <v>222</v>
      </c>
      <c r="D50" s="121" t="s">
        <v>223</v>
      </c>
      <c r="E50" s="102">
        <v>579.47900000000004</v>
      </c>
      <c r="F50" s="101" t="s">
        <v>221</v>
      </c>
      <c r="H50" s="103">
        <f>ROUND(E50*G50, 2)</f>
        <v>0</v>
      </c>
      <c r="J50" s="103">
        <f t="shared" si="3"/>
        <v>0</v>
      </c>
      <c r="O50" s="101">
        <v>20</v>
      </c>
      <c r="P50" s="101" t="s">
        <v>147</v>
      </c>
      <c r="V50" s="105" t="s">
        <v>194</v>
      </c>
      <c r="W50" s="106">
        <v>187.751</v>
      </c>
      <c r="Z50" s="101" t="s">
        <v>215</v>
      </c>
      <c r="AB50" s="101">
        <v>1</v>
      </c>
    </row>
    <row r="51" spans="1:28">
      <c r="A51" s="98">
        <v>26</v>
      </c>
      <c r="B51" s="99" t="s">
        <v>159</v>
      </c>
      <c r="C51" s="100" t="s">
        <v>224</v>
      </c>
      <c r="D51" s="121" t="s">
        <v>225</v>
      </c>
      <c r="E51" s="102">
        <v>15.936</v>
      </c>
      <c r="F51" s="101" t="s">
        <v>169</v>
      </c>
      <c r="I51" s="103">
        <f>ROUND(E51*G51, 2)</f>
        <v>0</v>
      </c>
      <c r="J51" s="103">
        <f t="shared" si="3"/>
        <v>0</v>
      </c>
      <c r="K51" s="104">
        <v>0.55000000000000004</v>
      </c>
      <c r="L51" s="104">
        <f>E51*K51</f>
        <v>8.764800000000001</v>
      </c>
      <c r="O51" s="101">
        <v>20</v>
      </c>
      <c r="P51" s="101" t="s">
        <v>147</v>
      </c>
      <c r="V51" s="105" t="s">
        <v>55</v>
      </c>
      <c r="Z51" s="101" t="s">
        <v>218</v>
      </c>
      <c r="AA51" s="101" t="s">
        <v>147</v>
      </c>
      <c r="AB51" s="101">
        <v>8</v>
      </c>
    </row>
    <row r="52" spans="1:28" ht="25.5">
      <c r="A52" s="98">
        <v>27</v>
      </c>
      <c r="B52" s="99" t="s">
        <v>211</v>
      </c>
      <c r="C52" s="100" t="s">
        <v>226</v>
      </c>
      <c r="D52" s="121" t="s">
        <v>227</v>
      </c>
      <c r="E52" s="102">
        <v>579.47900000000004</v>
      </c>
      <c r="F52" s="101" t="s">
        <v>221</v>
      </c>
      <c r="H52" s="103">
        <f>ROUND(E52*G52, 2)</f>
        <v>0</v>
      </c>
      <c r="J52" s="103">
        <f t="shared" si="3"/>
        <v>0</v>
      </c>
      <c r="O52" s="101">
        <v>20</v>
      </c>
      <c r="P52" s="101" t="s">
        <v>147</v>
      </c>
      <c r="V52" s="105" t="s">
        <v>194</v>
      </c>
      <c r="W52" s="106">
        <v>68.379000000000005</v>
      </c>
      <c r="Z52" s="101" t="s">
        <v>215</v>
      </c>
      <c r="AB52" s="101">
        <v>1</v>
      </c>
    </row>
    <row r="53" spans="1:28">
      <c r="A53" s="98">
        <v>28</v>
      </c>
      <c r="B53" s="99" t="s">
        <v>211</v>
      </c>
      <c r="C53" s="100" t="s">
        <v>228</v>
      </c>
      <c r="D53" s="121" t="s">
        <v>229</v>
      </c>
      <c r="E53" s="102">
        <v>579.47900000000004</v>
      </c>
      <c r="F53" s="101" t="s">
        <v>221</v>
      </c>
      <c r="H53" s="103">
        <f>ROUND(E53*G53, 2)</f>
        <v>0</v>
      </c>
      <c r="J53" s="103">
        <f t="shared" si="3"/>
        <v>0</v>
      </c>
      <c r="O53" s="101">
        <v>20</v>
      </c>
      <c r="P53" s="101" t="s">
        <v>147</v>
      </c>
      <c r="V53" s="105" t="s">
        <v>194</v>
      </c>
      <c r="W53" s="106">
        <v>41.143000000000001</v>
      </c>
      <c r="Z53" s="101" t="s">
        <v>215</v>
      </c>
      <c r="AB53" s="101">
        <v>1</v>
      </c>
    </row>
    <row r="54" spans="1:28">
      <c r="A54" s="98">
        <v>29</v>
      </c>
      <c r="B54" s="99" t="s">
        <v>159</v>
      </c>
      <c r="C54" s="100" t="s">
        <v>230</v>
      </c>
      <c r="D54" s="121" t="s">
        <v>231</v>
      </c>
      <c r="E54" s="102">
        <v>7.282</v>
      </c>
      <c r="F54" s="101" t="s">
        <v>169</v>
      </c>
      <c r="I54" s="103">
        <f>ROUND(E54*G54, 2)</f>
        <v>0</v>
      </c>
      <c r="J54" s="103">
        <f t="shared" si="3"/>
        <v>0</v>
      </c>
      <c r="K54" s="104">
        <v>0.55000000000000004</v>
      </c>
      <c r="L54" s="104">
        <f>E54*K54</f>
        <v>4.0051000000000005</v>
      </c>
      <c r="O54" s="101">
        <v>20</v>
      </c>
      <c r="P54" s="101" t="s">
        <v>147</v>
      </c>
      <c r="V54" s="105" t="s">
        <v>55</v>
      </c>
      <c r="Z54" s="101" t="s">
        <v>218</v>
      </c>
      <c r="AA54" s="101" t="s">
        <v>147</v>
      </c>
      <c r="AB54" s="101">
        <v>2</v>
      </c>
    </row>
    <row r="55" spans="1:28">
      <c r="A55" s="98">
        <v>30</v>
      </c>
      <c r="B55" s="99" t="s">
        <v>211</v>
      </c>
      <c r="C55" s="100" t="s">
        <v>232</v>
      </c>
      <c r="D55" s="121" t="s">
        <v>233</v>
      </c>
      <c r="E55" s="102">
        <v>26.035</v>
      </c>
      <c r="F55" s="101" t="s">
        <v>169</v>
      </c>
      <c r="H55" s="103">
        <f>ROUND(E55*G55, 2)</f>
        <v>0</v>
      </c>
      <c r="J55" s="103">
        <f t="shared" si="3"/>
        <v>0</v>
      </c>
      <c r="K55" s="104">
        <v>2.0889999999999999E-2</v>
      </c>
      <c r="L55" s="104">
        <f>E55*K55</f>
        <v>0.54387114999999997</v>
      </c>
      <c r="O55" s="101">
        <v>20</v>
      </c>
      <c r="P55" s="101" t="s">
        <v>147</v>
      </c>
      <c r="V55" s="105" t="s">
        <v>194</v>
      </c>
      <c r="Z55" s="101" t="s">
        <v>215</v>
      </c>
      <c r="AB55" s="101">
        <v>1</v>
      </c>
    </row>
    <row r="56" spans="1:28" ht="25.5">
      <c r="A56" s="98">
        <v>31</v>
      </c>
      <c r="B56" s="99" t="s">
        <v>211</v>
      </c>
      <c r="C56" s="100" t="s">
        <v>234</v>
      </c>
      <c r="D56" s="121" t="s">
        <v>235</v>
      </c>
      <c r="F56" s="101" t="s">
        <v>133</v>
      </c>
      <c r="H56" s="103">
        <f>ROUND(E56*G56, 2)</f>
        <v>0</v>
      </c>
      <c r="J56" s="103">
        <f t="shared" si="3"/>
        <v>0</v>
      </c>
      <c r="O56" s="101">
        <v>20</v>
      </c>
      <c r="P56" s="101" t="s">
        <v>147</v>
      </c>
      <c r="V56" s="105" t="s">
        <v>194</v>
      </c>
      <c r="Z56" s="101" t="s">
        <v>236</v>
      </c>
      <c r="AB56" s="101">
        <v>1</v>
      </c>
    </row>
    <row r="57" spans="1:28" ht="25.5">
      <c r="A57" s="98">
        <v>32</v>
      </c>
      <c r="B57" s="99" t="s">
        <v>211</v>
      </c>
      <c r="C57" s="100" t="s">
        <v>237</v>
      </c>
      <c r="D57" s="121" t="s">
        <v>238</v>
      </c>
      <c r="F57" s="101" t="s">
        <v>133</v>
      </c>
      <c r="H57" s="103">
        <f>ROUND(E57*G57, 2)</f>
        <v>0</v>
      </c>
      <c r="J57" s="103">
        <f t="shared" si="3"/>
        <v>0</v>
      </c>
      <c r="O57" s="101">
        <v>20</v>
      </c>
      <c r="P57" s="101" t="s">
        <v>147</v>
      </c>
      <c r="V57" s="105" t="s">
        <v>194</v>
      </c>
      <c r="Z57" s="101" t="s">
        <v>236</v>
      </c>
      <c r="AB57" s="101">
        <v>1</v>
      </c>
    </row>
    <row r="58" spans="1:28">
      <c r="D58" s="132" t="s">
        <v>239</v>
      </c>
      <c r="E58" s="133">
        <f>J58</f>
        <v>0</v>
      </c>
      <c r="H58" s="133">
        <f>SUM(H46:H57)</f>
        <v>0</v>
      </c>
      <c r="I58" s="133">
        <f>SUM(I46:I57)</f>
        <v>0</v>
      </c>
      <c r="J58" s="133">
        <f>SUM(J46:J57)</f>
        <v>0</v>
      </c>
      <c r="L58" s="134">
        <f>SUM(L46:L57)</f>
        <v>19.739697570000004</v>
      </c>
      <c r="N58" s="135">
        <f>SUM(N46:N57)</f>
        <v>0</v>
      </c>
      <c r="W58" s="106">
        <f>SUM(W46:W57)</f>
        <v>444.05600000000004</v>
      </c>
    </row>
    <row r="60" spans="1:28">
      <c r="B60" s="100" t="s">
        <v>100</v>
      </c>
    </row>
    <row r="61" spans="1:28" ht="25.5">
      <c r="A61" s="98">
        <v>33</v>
      </c>
      <c r="B61" s="99" t="s">
        <v>240</v>
      </c>
      <c r="C61" s="100" t="s">
        <v>241</v>
      </c>
      <c r="D61" s="121" t="s">
        <v>242</v>
      </c>
      <c r="E61" s="102">
        <v>537.03</v>
      </c>
      <c r="F61" s="101" t="s">
        <v>214</v>
      </c>
      <c r="H61" s="103">
        <f>ROUND(E61*G61, 2)</f>
        <v>0</v>
      </c>
      <c r="J61" s="103">
        <f>ROUND(E61*G61, 2)</f>
        <v>0</v>
      </c>
      <c r="O61" s="101">
        <v>20</v>
      </c>
      <c r="P61" s="101" t="s">
        <v>147</v>
      </c>
      <c r="V61" s="105" t="s">
        <v>194</v>
      </c>
      <c r="W61" s="106">
        <v>196.01599999999999</v>
      </c>
      <c r="Z61" s="101" t="s">
        <v>215</v>
      </c>
      <c r="AB61" s="101">
        <v>1</v>
      </c>
    </row>
    <row r="62" spans="1:28">
      <c r="A62" s="98">
        <v>34</v>
      </c>
      <c r="B62" s="99" t="s">
        <v>159</v>
      </c>
      <c r="C62" s="100" t="s">
        <v>243</v>
      </c>
      <c r="D62" s="121" t="s">
        <v>244</v>
      </c>
      <c r="E62" s="102">
        <v>39</v>
      </c>
      <c r="F62" s="101" t="s">
        <v>146</v>
      </c>
      <c r="I62" s="103">
        <f>ROUND(E62*G62, 2)</f>
        <v>0</v>
      </c>
      <c r="J62" s="103">
        <f>ROUND(E62*G62, 2)</f>
        <v>0</v>
      </c>
      <c r="K62" s="104">
        <v>0.66</v>
      </c>
      <c r="L62" s="104">
        <f>E62*K62</f>
        <v>25.740000000000002</v>
      </c>
      <c r="O62" s="101">
        <v>20</v>
      </c>
      <c r="P62" s="101" t="s">
        <v>147</v>
      </c>
      <c r="V62" s="105" t="s">
        <v>55</v>
      </c>
      <c r="Z62" s="101" t="s">
        <v>245</v>
      </c>
      <c r="AA62" s="101" t="s">
        <v>147</v>
      </c>
      <c r="AB62" s="101">
        <v>8</v>
      </c>
    </row>
    <row r="63" spans="1:28" ht="25.5">
      <c r="A63" s="98">
        <v>35</v>
      </c>
      <c r="B63" s="99" t="s">
        <v>240</v>
      </c>
      <c r="C63" s="100" t="s">
        <v>246</v>
      </c>
      <c r="D63" s="121" t="s">
        <v>247</v>
      </c>
      <c r="F63" s="101" t="s">
        <v>133</v>
      </c>
      <c r="H63" s="103">
        <f>ROUND(E63*G63, 2)</f>
        <v>0</v>
      </c>
      <c r="J63" s="103">
        <f>ROUND(E63*G63, 2)</f>
        <v>0</v>
      </c>
      <c r="O63" s="101">
        <v>20</v>
      </c>
      <c r="P63" s="101" t="s">
        <v>147</v>
      </c>
      <c r="V63" s="105" t="s">
        <v>194</v>
      </c>
      <c r="Z63" s="101" t="s">
        <v>236</v>
      </c>
      <c r="AB63" s="101">
        <v>1</v>
      </c>
    </row>
    <row r="64" spans="1:28">
      <c r="A64" s="98">
        <v>36</v>
      </c>
      <c r="B64" s="99" t="s">
        <v>240</v>
      </c>
      <c r="C64" s="100" t="s">
        <v>248</v>
      </c>
      <c r="D64" s="121" t="s">
        <v>249</v>
      </c>
      <c r="F64" s="101" t="s">
        <v>133</v>
      </c>
      <c r="H64" s="103">
        <f>ROUND(E64*G64, 2)</f>
        <v>0</v>
      </c>
      <c r="J64" s="103">
        <f>ROUND(E64*G64, 2)</f>
        <v>0</v>
      </c>
      <c r="O64" s="101">
        <v>20</v>
      </c>
      <c r="P64" s="101" t="s">
        <v>147</v>
      </c>
      <c r="V64" s="105" t="s">
        <v>194</v>
      </c>
      <c r="Z64" s="101" t="s">
        <v>236</v>
      </c>
      <c r="AB64" s="101">
        <v>1</v>
      </c>
    </row>
    <row r="65" spans="1:28">
      <c r="D65" s="132" t="s">
        <v>250</v>
      </c>
      <c r="E65" s="133">
        <f>J65</f>
        <v>0</v>
      </c>
      <c r="H65" s="133">
        <f>SUM(H60:H64)</f>
        <v>0</v>
      </c>
      <c r="I65" s="133">
        <f>SUM(I60:I64)</f>
        <v>0</v>
      </c>
      <c r="J65" s="133">
        <f>SUM(J60:J64)</f>
        <v>0</v>
      </c>
      <c r="L65" s="134">
        <f>SUM(L60:L64)</f>
        <v>25.740000000000002</v>
      </c>
      <c r="N65" s="135">
        <f>SUM(N60:N64)</f>
        <v>0</v>
      </c>
      <c r="W65" s="106">
        <f>SUM(W60:W64)</f>
        <v>196.01599999999999</v>
      </c>
    </row>
    <row r="67" spans="1:28">
      <c r="B67" s="100" t="s">
        <v>101</v>
      </c>
    </row>
    <row r="68" spans="1:28" ht="25.5">
      <c r="A68" s="98">
        <v>37</v>
      </c>
      <c r="B68" s="99" t="s">
        <v>251</v>
      </c>
      <c r="C68" s="100" t="s">
        <v>252</v>
      </c>
      <c r="D68" s="121" t="s">
        <v>253</v>
      </c>
      <c r="E68" s="102">
        <v>574.5</v>
      </c>
      <c r="F68" s="101" t="s">
        <v>221</v>
      </c>
      <c r="H68" s="103">
        <f t="shared" ref="H68:H82" si="4">ROUND(E68*G68, 2)</f>
        <v>0</v>
      </c>
      <c r="J68" s="103">
        <f t="shared" ref="J68:J82" si="5">ROUND(E68*G68, 2)</f>
        <v>0</v>
      </c>
      <c r="O68" s="101">
        <v>20</v>
      </c>
      <c r="P68" s="101" t="s">
        <v>147</v>
      </c>
      <c r="V68" s="105" t="s">
        <v>194</v>
      </c>
      <c r="W68" s="106">
        <v>91.92</v>
      </c>
      <c r="Z68" s="101" t="s">
        <v>165</v>
      </c>
      <c r="AB68" s="101">
        <v>1</v>
      </c>
    </row>
    <row r="69" spans="1:28">
      <c r="A69" s="98">
        <v>38</v>
      </c>
      <c r="B69" s="99" t="s">
        <v>251</v>
      </c>
      <c r="C69" s="100" t="s">
        <v>254</v>
      </c>
      <c r="D69" s="121" t="s">
        <v>255</v>
      </c>
      <c r="E69" s="102">
        <v>38.299999999999997</v>
      </c>
      <c r="F69" s="101" t="s">
        <v>214</v>
      </c>
      <c r="H69" s="103">
        <f t="shared" si="4"/>
        <v>0</v>
      </c>
      <c r="J69" s="103">
        <f t="shared" si="5"/>
        <v>0</v>
      </c>
      <c r="O69" s="101">
        <v>20</v>
      </c>
      <c r="P69" s="101" t="s">
        <v>147</v>
      </c>
      <c r="V69" s="105" t="s">
        <v>194</v>
      </c>
      <c r="W69" s="106">
        <v>7.66</v>
      </c>
      <c r="Z69" s="101" t="s">
        <v>165</v>
      </c>
      <c r="AB69" s="101">
        <v>1</v>
      </c>
    </row>
    <row r="70" spans="1:28" ht="25.5">
      <c r="A70" s="98">
        <v>39</v>
      </c>
      <c r="B70" s="99" t="s">
        <v>251</v>
      </c>
      <c r="C70" s="100" t="s">
        <v>256</v>
      </c>
      <c r="D70" s="121" t="s">
        <v>257</v>
      </c>
      <c r="E70" s="102">
        <v>12</v>
      </c>
      <c r="F70" s="101" t="s">
        <v>146</v>
      </c>
      <c r="H70" s="103">
        <f t="shared" si="4"/>
        <v>0</v>
      </c>
      <c r="J70" s="103">
        <f t="shared" si="5"/>
        <v>0</v>
      </c>
      <c r="K70" s="104">
        <v>4.0000000000000003E-5</v>
      </c>
      <c r="L70" s="104">
        <f>E70*K70</f>
        <v>4.8000000000000007E-4</v>
      </c>
      <c r="O70" s="101">
        <v>20</v>
      </c>
      <c r="P70" s="101" t="s">
        <v>147</v>
      </c>
      <c r="V70" s="105" t="s">
        <v>194</v>
      </c>
      <c r="W70" s="106">
        <v>4.2</v>
      </c>
      <c r="Z70" s="101" t="s">
        <v>165</v>
      </c>
      <c r="AB70" s="101">
        <v>1</v>
      </c>
    </row>
    <row r="71" spans="1:28">
      <c r="A71" s="98">
        <v>40</v>
      </c>
      <c r="B71" s="99" t="s">
        <v>251</v>
      </c>
      <c r="C71" s="100" t="s">
        <v>258</v>
      </c>
      <c r="D71" s="121" t="s">
        <v>259</v>
      </c>
      <c r="E71" s="102">
        <v>76.599999999999994</v>
      </c>
      <c r="F71" s="101" t="s">
        <v>214</v>
      </c>
      <c r="H71" s="103">
        <f t="shared" si="4"/>
        <v>0</v>
      </c>
      <c r="J71" s="103">
        <f t="shared" si="5"/>
        <v>0</v>
      </c>
      <c r="O71" s="101">
        <v>20</v>
      </c>
      <c r="P71" s="101" t="s">
        <v>147</v>
      </c>
      <c r="V71" s="105" t="s">
        <v>194</v>
      </c>
      <c r="W71" s="106">
        <v>16.852</v>
      </c>
      <c r="Z71" s="101" t="s">
        <v>165</v>
      </c>
      <c r="AB71" s="101">
        <v>1</v>
      </c>
    </row>
    <row r="72" spans="1:28" ht="25.5">
      <c r="A72" s="98">
        <v>41</v>
      </c>
      <c r="B72" s="99" t="s">
        <v>251</v>
      </c>
      <c r="C72" s="100" t="s">
        <v>260</v>
      </c>
      <c r="D72" s="121" t="s">
        <v>261</v>
      </c>
      <c r="E72" s="102">
        <v>100.92</v>
      </c>
      <c r="F72" s="101" t="s">
        <v>214</v>
      </c>
      <c r="H72" s="103">
        <f t="shared" si="4"/>
        <v>0</v>
      </c>
      <c r="J72" s="103">
        <f t="shared" si="5"/>
        <v>0</v>
      </c>
      <c r="M72" s="102">
        <v>4.0000000000000001E-3</v>
      </c>
      <c r="N72" s="102">
        <f>E72*M72</f>
        <v>0.40368000000000004</v>
      </c>
      <c r="O72" s="101">
        <v>20</v>
      </c>
      <c r="P72" s="101" t="s">
        <v>147</v>
      </c>
      <c r="V72" s="105" t="s">
        <v>194</v>
      </c>
      <c r="W72" s="106">
        <v>6.6609999999999996</v>
      </c>
      <c r="Z72" s="101" t="s">
        <v>262</v>
      </c>
      <c r="AB72" s="101">
        <v>1</v>
      </c>
    </row>
    <row r="73" spans="1:28">
      <c r="A73" s="98">
        <v>42</v>
      </c>
      <c r="B73" s="99" t="s">
        <v>251</v>
      </c>
      <c r="C73" s="100" t="s">
        <v>263</v>
      </c>
      <c r="D73" s="121" t="s">
        <v>264</v>
      </c>
      <c r="E73" s="102">
        <v>76.599999999999994</v>
      </c>
      <c r="F73" s="101" t="s">
        <v>214</v>
      </c>
      <c r="H73" s="103">
        <f t="shared" si="4"/>
        <v>0</v>
      </c>
      <c r="J73" s="103">
        <f t="shared" si="5"/>
        <v>0</v>
      </c>
      <c r="K73" s="104">
        <v>2.0999999999999999E-3</v>
      </c>
      <c r="L73" s="104">
        <f t="shared" ref="L73:L80" si="6">E73*K73</f>
        <v>0.16085999999999998</v>
      </c>
      <c r="O73" s="101">
        <v>20</v>
      </c>
      <c r="P73" s="101" t="s">
        <v>147</v>
      </c>
      <c r="V73" s="105" t="s">
        <v>194</v>
      </c>
      <c r="W73" s="106">
        <v>15.78</v>
      </c>
      <c r="Z73" s="101" t="s">
        <v>262</v>
      </c>
      <c r="AB73" s="101">
        <v>1</v>
      </c>
    </row>
    <row r="74" spans="1:28">
      <c r="A74" s="98">
        <v>43</v>
      </c>
      <c r="B74" s="99" t="s">
        <v>251</v>
      </c>
      <c r="C74" s="100" t="s">
        <v>265</v>
      </c>
      <c r="D74" s="121" t="s">
        <v>266</v>
      </c>
      <c r="E74" s="102">
        <v>30</v>
      </c>
      <c r="F74" s="101" t="s">
        <v>214</v>
      </c>
      <c r="H74" s="103">
        <f t="shared" si="4"/>
        <v>0</v>
      </c>
      <c r="J74" s="103">
        <f t="shared" si="5"/>
        <v>0</v>
      </c>
      <c r="K74" s="104">
        <v>2.0999999999999999E-3</v>
      </c>
      <c r="L74" s="104">
        <f t="shared" si="6"/>
        <v>6.3E-2</v>
      </c>
      <c r="O74" s="101">
        <v>20</v>
      </c>
      <c r="P74" s="101" t="s">
        <v>147</v>
      </c>
      <c r="V74" s="105" t="s">
        <v>194</v>
      </c>
      <c r="W74" s="106">
        <v>6.18</v>
      </c>
      <c r="Z74" s="101" t="s">
        <v>262</v>
      </c>
      <c r="AB74" s="101">
        <v>7</v>
      </c>
    </row>
    <row r="75" spans="1:28">
      <c r="A75" s="98">
        <v>44</v>
      </c>
      <c r="B75" s="99" t="s">
        <v>251</v>
      </c>
      <c r="C75" s="100" t="s">
        <v>267</v>
      </c>
      <c r="D75" s="121" t="s">
        <v>268</v>
      </c>
      <c r="E75" s="102">
        <v>76.599999999999994</v>
      </c>
      <c r="F75" s="101" t="s">
        <v>214</v>
      </c>
      <c r="H75" s="103">
        <f t="shared" si="4"/>
        <v>0</v>
      </c>
      <c r="J75" s="103">
        <f t="shared" si="5"/>
        <v>0</v>
      </c>
      <c r="K75" s="104">
        <v>3.3E-3</v>
      </c>
      <c r="L75" s="104">
        <f t="shared" si="6"/>
        <v>0.25278</v>
      </c>
      <c r="O75" s="101">
        <v>20</v>
      </c>
      <c r="P75" s="101" t="s">
        <v>147</v>
      </c>
      <c r="V75" s="105" t="s">
        <v>194</v>
      </c>
      <c r="W75" s="106">
        <v>17.695</v>
      </c>
      <c r="Z75" s="101" t="s">
        <v>262</v>
      </c>
      <c r="AB75" s="101">
        <v>7</v>
      </c>
    </row>
    <row r="76" spans="1:28">
      <c r="A76" s="98">
        <v>45</v>
      </c>
      <c r="B76" s="99" t="s">
        <v>251</v>
      </c>
      <c r="C76" s="100" t="s">
        <v>269</v>
      </c>
      <c r="D76" s="121" t="s">
        <v>270</v>
      </c>
      <c r="E76" s="102">
        <v>76.599999999999994</v>
      </c>
      <c r="F76" s="101" t="s">
        <v>214</v>
      </c>
      <c r="H76" s="103">
        <f t="shared" si="4"/>
        <v>0</v>
      </c>
      <c r="J76" s="103">
        <f t="shared" si="5"/>
        <v>0</v>
      </c>
      <c r="K76" s="104">
        <v>4.13E-3</v>
      </c>
      <c r="L76" s="104">
        <f t="shared" si="6"/>
        <v>0.31635799999999997</v>
      </c>
      <c r="O76" s="101">
        <v>20</v>
      </c>
      <c r="P76" s="101" t="s">
        <v>147</v>
      </c>
      <c r="V76" s="105" t="s">
        <v>194</v>
      </c>
      <c r="W76" s="106">
        <v>19.149999999999999</v>
      </c>
      <c r="Z76" s="101" t="s">
        <v>262</v>
      </c>
      <c r="AB76" s="101">
        <v>7</v>
      </c>
    </row>
    <row r="77" spans="1:28">
      <c r="A77" s="98">
        <v>46</v>
      </c>
      <c r="B77" s="99" t="s">
        <v>251</v>
      </c>
      <c r="C77" s="100" t="s">
        <v>271</v>
      </c>
      <c r="D77" s="121" t="s">
        <v>272</v>
      </c>
      <c r="E77" s="102">
        <v>46.8</v>
      </c>
      <c r="F77" s="101" t="s">
        <v>214</v>
      </c>
      <c r="H77" s="103">
        <f t="shared" si="4"/>
        <v>0</v>
      </c>
      <c r="J77" s="103">
        <f t="shared" si="5"/>
        <v>0</v>
      </c>
      <c r="K77" s="104">
        <v>1.72E-3</v>
      </c>
      <c r="L77" s="104">
        <f t="shared" si="6"/>
        <v>8.0495999999999998E-2</v>
      </c>
      <c r="O77" s="101">
        <v>20</v>
      </c>
      <c r="P77" s="101" t="s">
        <v>147</v>
      </c>
      <c r="V77" s="105" t="s">
        <v>194</v>
      </c>
      <c r="W77" s="106">
        <v>11.513</v>
      </c>
      <c r="Z77" s="101" t="s">
        <v>262</v>
      </c>
      <c r="AB77" s="101">
        <v>1</v>
      </c>
    </row>
    <row r="78" spans="1:28">
      <c r="A78" s="98">
        <v>47</v>
      </c>
      <c r="B78" s="99" t="s">
        <v>251</v>
      </c>
      <c r="C78" s="100" t="s">
        <v>273</v>
      </c>
      <c r="D78" s="121" t="s">
        <v>274</v>
      </c>
      <c r="E78" s="102">
        <v>6</v>
      </c>
      <c r="F78" s="101" t="s">
        <v>146</v>
      </c>
      <c r="H78" s="103">
        <f t="shared" si="4"/>
        <v>0</v>
      </c>
      <c r="J78" s="103">
        <f t="shared" si="5"/>
        <v>0</v>
      </c>
      <c r="K78" s="104">
        <v>3.8000000000000002E-4</v>
      </c>
      <c r="L78" s="104">
        <f t="shared" si="6"/>
        <v>2.2799999999999999E-3</v>
      </c>
      <c r="O78" s="101">
        <v>20</v>
      </c>
      <c r="P78" s="101" t="s">
        <v>147</v>
      </c>
      <c r="V78" s="105" t="s">
        <v>194</v>
      </c>
      <c r="W78" s="106">
        <v>1.212</v>
      </c>
      <c r="Z78" s="101" t="s">
        <v>262</v>
      </c>
      <c r="AB78" s="101">
        <v>1</v>
      </c>
    </row>
    <row r="79" spans="1:28">
      <c r="A79" s="98">
        <v>48</v>
      </c>
      <c r="B79" s="99" t="s">
        <v>251</v>
      </c>
      <c r="C79" s="100" t="s">
        <v>275</v>
      </c>
      <c r="D79" s="121" t="s">
        <v>276</v>
      </c>
      <c r="E79" s="102">
        <v>6</v>
      </c>
      <c r="F79" s="101" t="s">
        <v>146</v>
      </c>
      <c r="H79" s="103">
        <f t="shared" si="4"/>
        <v>0</v>
      </c>
      <c r="J79" s="103">
        <f t="shared" si="5"/>
        <v>0</v>
      </c>
      <c r="K79" s="104">
        <v>3.8000000000000002E-4</v>
      </c>
      <c r="L79" s="104">
        <f t="shared" si="6"/>
        <v>2.2799999999999999E-3</v>
      </c>
      <c r="O79" s="101">
        <v>20</v>
      </c>
      <c r="P79" s="101" t="s">
        <v>147</v>
      </c>
      <c r="V79" s="105" t="s">
        <v>194</v>
      </c>
      <c r="W79" s="106">
        <v>1.212</v>
      </c>
      <c r="Z79" s="101" t="s">
        <v>262</v>
      </c>
      <c r="AB79" s="101">
        <v>1</v>
      </c>
    </row>
    <row r="80" spans="1:28">
      <c r="A80" s="98">
        <v>49</v>
      </c>
      <c r="B80" s="99" t="s">
        <v>251</v>
      </c>
      <c r="C80" s="100" t="s">
        <v>277</v>
      </c>
      <c r="D80" s="121" t="s">
        <v>278</v>
      </c>
      <c r="E80" s="102">
        <v>76.599999999999994</v>
      </c>
      <c r="F80" s="101" t="s">
        <v>214</v>
      </c>
      <c r="H80" s="103">
        <f t="shared" si="4"/>
        <v>0</v>
      </c>
      <c r="J80" s="103">
        <f t="shared" si="5"/>
        <v>0</v>
      </c>
      <c r="K80" s="104">
        <v>1.3600000000000001E-3</v>
      </c>
      <c r="L80" s="104">
        <f t="shared" si="6"/>
        <v>0.104176</v>
      </c>
      <c r="O80" s="101">
        <v>20</v>
      </c>
      <c r="P80" s="101" t="s">
        <v>147</v>
      </c>
      <c r="V80" s="105" t="s">
        <v>194</v>
      </c>
      <c r="W80" s="106">
        <v>13.711</v>
      </c>
      <c r="Z80" s="101" t="s">
        <v>262</v>
      </c>
      <c r="AB80" s="101">
        <v>1</v>
      </c>
    </row>
    <row r="81" spans="1:28" ht="25.5">
      <c r="A81" s="98">
        <v>50</v>
      </c>
      <c r="B81" s="99" t="s">
        <v>251</v>
      </c>
      <c r="C81" s="100" t="s">
        <v>279</v>
      </c>
      <c r="D81" s="121" t="s">
        <v>280</v>
      </c>
      <c r="F81" s="101" t="s">
        <v>133</v>
      </c>
      <c r="H81" s="103">
        <f t="shared" si="4"/>
        <v>0</v>
      </c>
      <c r="J81" s="103">
        <f t="shared" si="5"/>
        <v>0</v>
      </c>
      <c r="O81" s="101">
        <v>20</v>
      </c>
      <c r="P81" s="101" t="s">
        <v>147</v>
      </c>
      <c r="V81" s="105" t="s">
        <v>194</v>
      </c>
      <c r="Z81" s="101" t="s">
        <v>262</v>
      </c>
      <c r="AB81" s="101">
        <v>1</v>
      </c>
    </row>
    <row r="82" spans="1:28" ht="25.5">
      <c r="A82" s="98">
        <v>51</v>
      </c>
      <c r="B82" s="99" t="s">
        <v>251</v>
      </c>
      <c r="C82" s="100" t="s">
        <v>281</v>
      </c>
      <c r="D82" s="121" t="s">
        <v>282</v>
      </c>
      <c r="F82" s="101" t="s">
        <v>133</v>
      </c>
      <c r="H82" s="103">
        <f t="shared" si="4"/>
        <v>0</v>
      </c>
      <c r="J82" s="103">
        <f t="shared" si="5"/>
        <v>0</v>
      </c>
      <c r="O82" s="101">
        <v>20</v>
      </c>
      <c r="P82" s="101" t="s">
        <v>147</v>
      </c>
      <c r="V82" s="105" t="s">
        <v>194</v>
      </c>
      <c r="Z82" s="101" t="s">
        <v>262</v>
      </c>
      <c r="AB82" s="101">
        <v>1</v>
      </c>
    </row>
    <row r="83" spans="1:28">
      <c r="D83" s="132" t="s">
        <v>283</v>
      </c>
      <c r="E83" s="133">
        <f>J83</f>
        <v>0</v>
      </c>
      <c r="H83" s="133">
        <f>SUM(H67:H82)</f>
        <v>0</v>
      </c>
      <c r="I83" s="133">
        <f>SUM(I67:I82)</f>
        <v>0</v>
      </c>
      <c r="J83" s="133">
        <f>SUM(J67:J82)</f>
        <v>0</v>
      </c>
      <c r="L83" s="134">
        <f>SUM(L67:L82)</f>
        <v>0.98270999999999986</v>
      </c>
      <c r="N83" s="135">
        <f>SUM(N67:N82)</f>
        <v>0.40368000000000004</v>
      </c>
      <c r="W83" s="106">
        <f>SUM(W67:W82)</f>
        <v>213.74600000000001</v>
      </c>
    </row>
    <row r="85" spans="1:28">
      <c r="B85" s="100" t="s">
        <v>102</v>
      </c>
    </row>
    <row r="86" spans="1:28" ht="25.5">
      <c r="A86" s="98">
        <v>52</v>
      </c>
      <c r="B86" s="99" t="s">
        <v>284</v>
      </c>
      <c r="C86" s="100" t="s">
        <v>285</v>
      </c>
      <c r="D86" s="121" t="s">
        <v>286</v>
      </c>
      <c r="E86" s="102">
        <v>579.47900000000004</v>
      </c>
      <c r="F86" s="101" t="s">
        <v>221</v>
      </c>
      <c r="H86" s="103">
        <f>ROUND(E86*G86, 2)</f>
        <v>0</v>
      </c>
      <c r="J86" s="103">
        <f>ROUND(E86*G86, 2)</f>
        <v>0</v>
      </c>
      <c r="K86" s="104">
        <v>1.7000000000000001E-4</v>
      </c>
      <c r="L86" s="104">
        <f>E86*K86</f>
        <v>9.8511430000000011E-2</v>
      </c>
      <c r="O86" s="101">
        <v>20</v>
      </c>
      <c r="P86" s="101" t="s">
        <v>147</v>
      </c>
      <c r="V86" s="105" t="s">
        <v>194</v>
      </c>
      <c r="W86" s="106">
        <v>15.646000000000001</v>
      </c>
      <c r="Z86" s="101" t="s">
        <v>287</v>
      </c>
      <c r="AB86" s="101">
        <v>1</v>
      </c>
    </row>
    <row r="87" spans="1:28" ht="25.5">
      <c r="A87" s="98">
        <v>53</v>
      </c>
      <c r="B87" s="99" t="s">
        <v>284</v>
      </c>
      <c r="C87" s="100" t="s">
        <v>288</v>
      </c>
      <c r="D87" s="121" t="s">
        <v>289</v>
      </c>
      <c r="F87" s="101" t="s">
        <v>133</v>
      </c>
      <c r="H87" s="103">
        <f>ROUND(E87*G87, 2)</f>
        <v>0</v>
      </c>
      <c r="J87" s="103">
        <f>ROUND(E87*G87, 2)</f>
        <v>0</v>
      </c>
      <c r="O87" s="101">
        <v>20</v>
      </c>
      <c r="P87" s="101" t="s">
        <v>147</v>
      </c>
      <c r="V87" s="105" t="s">
        <v>194</v>
      </c>
      <c r="Z87" s="101" t="s">
        <v>287</v>
      </c>
      <c r="AB87" s="101">
        <v>1</v>
      </c>
    </row>
    <row r="88" spans="1:28" ht="25.5">
      <c r="A88" s="98">
        <v>54</v>
      </c>
      <c r="B88" s="99" t="s">
        <v>284</v>
      </c>
      <c r="C88" s="100" t="s">
        <v>290</v>
      </c>
      <c r="D88" s="121" t="s">
        <v>291</v>
      </c>
      <c r="F88" s="101" t="s">
        <v>133</v>
      </c>
      <c r="H88" s="103">
        <f>ROUND(E88*G88, 2)</f>
        <v>0</v>
      </c>
      <c r="J88" s="103">
        <f>ROUND(E88*G88, 2)</f>
        <v>0</v>
      </c>
      <c r="O88" s="101">
        <v>20</v>
      </c>
      <c r="P88" s="101" t="s">
        <v>147</v>
      </c>
      <c r="V88" s="105" t="s">
        <v>194</v>
      </c>
      <c r="Z88" s="101" t="s">
        <v>287</v>
      </c>
      <c r="AB88" s="101">
        <v>1</v>
      </c>
    </row>
    <row r="89" spans="1:28">
      <c r="D89" s="132" t="s">
        <v>292</v>
      </c>
      <c r="E89" s="133">
        <f>J89</f>
        <v>0</v>
      </c>
      <c r="H89" s="133">
        <f>SUM(H85:H88)</f>
        <v>0</v>
      </c>
      <c r="I89" s="133">
        <f>SUM(I85:I88)</f>
        <v>0</v>
      </c>
      <c r="J89" s="133">
        <f>SUM(J85:J88)</f>
        <v>0</v>
      </c>
      <c r="L89" s="134">
        <f>SUM(L85:L88)</f>
        <v>9.8511430000000011E-2</v>
      </c>
      <c r="N89" s="135">
        <f>SUM(N85:N88)</f>
        <v>0</v>
      </c>
      <c r="W89" s="106">
        <f>SUM(W85:W88)</f>
        <v>15.646000000000001</v>
      </c>
    </row>
    <row r="91" spans="1:28">
      <c r="B91" s="100" t="s">
        <v>103</v>
      </c>
    </row>
    <row r="92" spans="1:28" ht="25.5">
      <c r="A92" s="98">
        <v>55</v>
      </c>
      <c r="B92" s="99" t="s">
        <v>293</v>
      </c>
      <c r="C92" s="100" t="s">
        <v>294</v>
      </c>
      <c r="D92" s="121" t="s">
        <v>295</v>
      </c>
      <c r="E92" s="102">
        <v>1</v>
      </c>
      <c r="F92" s="101" t="s">
        <v>146</v>
      </c>
      <c r="H92" s="103">
        <f>ROUND(E92*G92, 2)</f>
        <v>0</v>
      </c>
      <c r="J92" s="103">
        <f t="shared" ref="J92:J97" si="7">ROUND(E92*G92, 2)</f>
        <v>0</v>
      </c>
      <c r="K92" s="104">
        <v>5.2999999999999998E-4</v>
      </c>
      <c r="L92" s="104">
        <f>E92*K92</f>
        <v>5.2999999999999998E-4</v>
      </c>
      <c r="O92" s="101">
        <v>20</v>
      </c>
      <c r="P92" s="101" t="s">
        <v>147</v>
      </c>
      <c r="V92" s="105" t="s">
        <v>194</v>
      </c>
      <c r="W92" s="106">
        <v>2.48</v>
      </c>
      <c r="Z92" s="101" t="s">
        <v>148</v>
      </c>
      <c r="AB92" s="101">
        <v>1</v>
      </c>
    </row>
    <row r="93" spans="1:28">
      <c r="A93" s="98">
        <v>56</v>
      </c>
      <c r="B93" s="99" t="s">
        <v>159</v>
      </c>
      <c r="C93" s="100" t="s">
        <v>296</v>
      </c>
      <c r="D93" s="121" t="s">
        <v>297</v>
      </c>
      <c r="E93" s="102">
        <v>1</v>
      </c>
      <c r="F93" s="101" t="s">
        <v>146</v>
      </c>
      <c r="I93" s="103">
        <f>ROUND(E93*G93, 2)</f>
        <v>0</v>
      </c>
      <c r="J93" s="103">
        <f t="shared" si="7"/>
        <v>0</v>
      </c>
      <c r="K93" s="104">
        <v>0.03</v>
      </c>
      <c r="L93" s="104">
        <f>E93*K93</f>
        <v>0.03</v>
      </c>
      <c r="O93" s="101">
        <v>20</v>
      </c>
      <c r="P93" s="101" t="s">
        <v>147</v>
      </c>
      <c r="V93" s="105" t="s">
        <v>55</v>
      </c>
      <c r="Z93" s="101" t="s">
        <v>298</v>
      </c>
      <c r="AA93" s="101" t="s">
        <v>147</v>
      </c>
      <c r="AB93" s="101">
        <v>8</v>
      </c>
    </row>
    <row r="94" spans="1:28" ht="25.5">
      <c r="A94" s="98">
        <v>57</v>
      </c>
      <c r="B94" s="99" t="s">
        <v>293</v>
      </c>
      <c r="C94" s="100" t="s">
        <v>299</v>
      </c>
      <c r="D94" s="121" t="s">
        <v>300</v>
      </c>
      <c r="E94" s="102">
        <v>1046.73</v>
      </c>
      <c r="F94" s="101" t="s">
        <v>301</v>
      </c>
      <c r="H94" s="103">
        <f>ROUND(E94*G94, 2)</f>
        <v>0</v>
      </c>
      <c r="J94" s="103">
        <f t="shared" si="7"/>
        <v>0</v>
      </c>
      <c r="K94" s="104">
        <v>5.0000000000000002E-5</v>
      </c>
      <c r="L94" s="104">
        <f>E94*K94</f>
        <v>5.2336500000000001E-2</v>
      </c>
      <c r="O94" s="101">
        <v>20</v>
      </c>
      <c r="P94" s="101" t="s">
        <v>147</v>
      </c>
      <c r="V94" s="105" t="s">
        <v>194</v>
      </c>
      <c r="W94" s="106">
        <v>66.991</v>
      </c>
      <c r="Z94" s="101" t="s">
        <v>302</v>
      </c>
      <c r="AB94" s="101">
        <v>1</v>
      </c>
    </row>
    <row r="95" spans="1:28">
      <c r="A95" s="98">
        <v>58</v>
      </c>
      <c r="B95" s="99" t="s">
        <v>159</v>
      </c>
      <c r="C95" s="100" t="s">
        <v>303</v>
      </c>
      <c r="D95" s="121" t="s">
        <v>304</v>
      </c>
      <c r="E95" s="102">
        <v>1046.73</v>
      </c>
      <c r="F95" s="101" t="s">
        <v>301</v>
      </c>
      <c r="I95" s="103">
        <f>ROUND(E95*G95, 2)</f>
        <v>0</v>
      </c>
      <c r="J95" s="103">
        <f t="shared" si="7"/>
        <v>0</v>
      </c>
      <c r="K95" s="104">
        <v>1E-3</v>
      </c>
      <c r="L95" s="104">
        <f>E95*K95</f>
        <v>1.0467299999999999</v>
      </c>
      <c r="O95" s="101">
        <v>20</v>
      </c>
      <c r="P95" s="101" t="s">
        <v>147</v>
      </c>
      <c r="V95" s="105" t="s">
        <v>55</v>
      </c>
      <c r="Z95" s="101" t="s">
        <v>305</v>
      </c>
      <c r="AA95" s="101" t="s">
        <v>147</v>
      </c>
      <c r="AB95" s="101">
        <v>2</v>
      </c>
    </row>
    <row r="96" spans="1:28" ht="25.5">
      <c r="A96" s="98">
        <v>59</v>
      </c>
      <c r="B96" s="99" t="s">
        <v>293</v>
      </c>
      <c r="C96" s="100" t="s">
        <v>306</v>
      </c>
      <c r="D96" s="121" t="s">
        <v>307</v>
      </c>
      <c r="F96" s="101" t="s">
        <v>133</v>
      </c>
      <c r="H96" s="103">
        <f>ROUND(E96*G96, 2)</f>
        <v>0</v>
      </c>
      <c r="J96" s="103">
        <f t="shared" si="7"/>
        <v>0</v>
      </c>
      <c r="O96" s="101">
        <v>20</v>
      </c>
      <c r="P96" s="101" t="s">
        <v>147</v>
      </c>
      <c r="V96" s="105" t="s">
        <v>194</v>
      </c>
      <c r="Z96" s="101" t="s">
        <v>302</v>
      </c>
      <c r="AB96" s="101">
        <v>1</v>
      </c>
    </row>
    <row r="97" spans="1:28" ht="25.5">
      <c r="A97" s="98">
        <v>60</v>
      </c>
      <c r="B97" s="99" t="s">
        <v>293</v>
      </c>
      <c r="C97" s="100" t="s">
        <v>308</v>
      </c>
      <c r="D97" s="121" t="s">
        <v>309</v>
      </c>
      <c r="F97" s="101" t="s">
        <v>133</v>
      </c>
      <c r="H97" s="103">
        <f>ROUND(E97*G97, 2)</f>
        <v>0</v>
      </c>
      <c r="J97" s="103">
        <f t="shared" si="7"/>
        <v>0</v>
      </c>
      <c r="O97" s="101">
        <v>20</v>
      </c>
      <c r="P97" s="101" t="s">
        <v>147</v>
      </c>
      <c r="V97" s="105" t="s">
        <v>194</v>
      </c>
      <c r="Z97" s="101" t="s">
        <v>302</v>
      </c>
      <c r="AB97" s="101">
        <v>1</v>
      </c>
    </row>
    <row r="98" spans="1:28">
      <c r="D98" s="132" t="s">
        <v>310</v>
      </c>
      <c r="E98" s="133">
        <f>J98</f>
        <v>0</v>
      </c>
      <c r="H98" s="133">
        <f>SUM(H91:H97)</f>
        <v>0</v>
      </c>
      <c r="I98" s="133">
        <f>SUM(I91:I97)</f>
        <v>0</v>
      </c>
      <c r="J98" s="133">
        <f>SUM(J91:J97)</f>
        <v>0</v>
      </c>
      <c r="L98" s="134">
        <f>SUM(L91:L97)</f>
        <v>1.1295964999999999</v>
      </c>
      <c r="N98" s="135">
        <f>SUM(N91:N97)</f>
        <v>0</v>
      </c>
      <c r="W98" s="106">
        <f>SUM(W91:W97)</f>
        <v>69.471000000000004</v>
      </c>
    </row>
    <row r="100" spans="1:28">
      <c r="B100" s="100" t="s">
        <v>104</v>
      </c>
    </row>
    <row r="101" spans="1:28">
      <c r="A101" s="98">
        <v>61</v>
      </c>
      <c r="B101" s="99" t="s">
        <v>311</v>
      </c>
      <c r="C101" s="100" t="s">
        <v>312</v>
      </c>
      <c r="D101" s="121" t="s">
        <v>313</v>
      </c>
      <c r="E101" s="102">
        <v>20.3</v>
      </c>
      <c r="F101" s="101" t="s">
        <v>221</v>
      </c>
      <c r="H101" s="103">
        <f>ROUND(E101*G101, 2)</f>
        <v>0</v>
      </c>
      <c r="J101" s="103">
        <f>ROUND(E101*G101, 2)</f>
        <v>0</v>
      </c>
      <c r="K101" s="104">
        <v>1.6000000000000001E-4</v>
      </c>
      <c r="L101" s="104">
        <f>E101*K101</f>
        <v>3.2480000000000005E-3</v>
      </c>
      <c r="O101" s="101">
        <v>20</v>
      </c>
      <c r="P101" s="101" t="s">
        <v>147</v>
      </c>
      <c r="V101" s="105" t="s">
        <v>194</v>
      </c>
      <c r="W101" s="106">
        <v>5.2779999999999996</v>
      </c>
      <c r="Z101" s="101" t="s">
        <v>314</v>
      </c>
      <c r="AB101" s="101">
        <v>1</v>
      </c>
    </row>
    <row r="102" spans="1:28">
      <c r="A102" s="98">
        <v>62</v>
      </c>
      <c r="B102" s="99" t="s">
        <v>311</v>
      </c>
      <c r="C102" s="100" t="s">
        <v>315</v>
      </c>
      <c r="D102" s="121" t="s">
        <v>316</v>
      </c>
      <c r="E102" s="102">
        <v>20.3</v>
      </c>
      <c r="F102" s="101" t="s">
        <v>221</v>
      </c>
      <c r="H102" s="103">
        <f>ROUND(E102*G102, 2)</f>
        <v>0</v>
      </c>
      <c r="J102" s="103">
        <f>ROUND(E102*G102, 2)</f>
        <v>0</v>
      </c>
      <c r="K102" s="104">
        <v>8.0000000000000007E-5</v>
      </c>
      <c r="L102" s="104">
        <f>E102*K102</f>
        <v>1.6240000000000002E-3</v>
      </c>
      <c r="O102" s="101">
        <v>20</v>
      </c>
      <c r="P102" s="101" t="s">
        <v>147</v>
      </c>
      <c r="V102" s="105" t="s">
        <v>194</v>
      </c>
      <c r="W102" s="106">
        <v>2.6589999999999998</v>
      </c>
      <c r="Z102" s="101" t="s">
        <v>314</v>
      </c>
      <c r="AB102" s="101">
        <v>1</v>
      </c>
    </row>
    <row r="103" spans="1:28" ht="25.5">
      <c r="A103" s="98">
        <v>63</v>
      </c>
      <c r="B103" s="99" t="s">
        <v>311</v>
      </c>
      <c r="C103" s="100" t="s">
        <v>317</v>
      </c>
      <c r="D103" s="121" t="s">
        <v>318</v>
      </c>
      <c r="E103" s="102">
        <v>890.24800000000005</v>
      </c>
      <c r="F103" s="101" t="s">
        <v>221</v>
      </c>
      <c r="H103" s="103">
        <f>ROUND(E103*G103, 2)</f>
        <v>0</v>
      </c>
      <c r="J103" s="103">
        <f>ROUND(E103*G103, 2)</f>
        <v>0</v>
      </c>
      <c r="K103" s="104">
        <v>3.4000000000000002E-4</v>
      </c>
      <c r="L103" s="104">
        <f>E103*K103</f>
        <v>0.30268432000000006</v>
      </c>
      <c r="O103" s="101">
        <v>20</v>
      </c>
      <c r="P103" s="101" t="s">
        <v>147</v>
      </c>
      <c r="V103" s="105" t="s">
        <v>194</v>
      </c>
      <c r="W103" s="106">
        <v>162.91499999999999</v>
      </c>
      <c r="Z103" s="101" t="s">
        <v>319</v>
      </c>
      <c r="AB103" s="101">
        <v>1</v>
      </c>
    </row>
    <row r="104" spans="1:28">
      <c r="D104" s="132" t="s">
        <v>320</v>
      </c>
      <c r="E104" s="133">
        <f>J104</f>
        <v>0</v>
      </c>
      <c r="H104" s="133">
        <f>SUM(H100:H103)</f>
        <v>0</v>
      </c>
      <c r="I104" s="133">
        <f>SUM(I100:I103)</f>
        <v>0</v>
      </c>
      <c r="J104" s="133">
        <f>SUM(J100:J103)</f>
        <v>0</v>
      </c>
      <c r="L104" s="134">
        <f>SUM(L100:L103)</f>
        <v>0.30755632000000005</v>
      </c>
      <c r="N104" s="135">
        <f>SUM(N100:N103)</f>
        <v>0</v>
      </c>
      <c r="W104" s="106">
        <f>SUM(W100:W103)</f>
        <v>170.852</v>
      </c>
    </row>
    <row r="106" spans="1:28">
      <c r="D106" s="132" t="s">
        <v>105</v>
      </c>
      <c r="E106" s="133">
        <f>J106</f>
        <v>0</v>
      </c>
      <c r="H106" s="133">
        <f>+H44+H58+H65+H83+H89+H98+H104</f>
        <v>0</v>
      </c>
      <c r="I106" s="133">
        <f>+I44+I58+I65+I83+I89+I98+I104</f>
        <v>0</v>
      </c>
      <c r="J106" s="133">
        <f>+J44+J58+J65+J83+J89+J98+J104</f>
        <v>0</v>
      </c>
      <c r="L106" s="134">
        <f>+L44+L58+L65+L83+L89+L98+L104</f>
        <v>48.06311182000001</v>
      </c>
      <c r="N106" s="135">
        <f>+N44+N58+N65+N83+N89+N98+N104</f>
        <v>0.40368000000000004</v>
      </c>
      <c r="W106" s="106">
        <f>+W44+W58+W65+W83+W89+W98+W104</f>
        <v>1115.095</v>
      </c>
    </row>
    <row r="108" spans="1:28">
      <c r="D108" s="137" t="s">
        <v>106</v>
      </c>
      <c r="E108" s="133">
        <f>J108</f>
        <v>0</v>
      </c>
      <c r="H108" s="133">
        <f>+H33+H106</f>
        <v>0</v>
      </c>
      <c r="I108" s="133">
        <f>+I33+I106</f>
        <v>0</v>
      </c>
      <c r="J108" s="133">
        <f>+J33+J106</f>
        <v>0</v>
      </c>
      <c r="L108" s="134">
        <f>+L33+L106</f>
        <v>48.96233182000001</v>
      </c>
      <c r="N108" s="135">
        <f>+N33+N106</f>
        <v>1.6510800000000001</v>
      </c>
      <c r="W108" s="106">
        <f>+W33+W106</f>
        <v>1310.9059999999999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2016-04-18T11:45:03Z</cp:lastPrinted>
  <dcterms:created xsi:type="dcterms:W3CDTF">1999-04-06T07:39:42Z</dcterms:created>
  <dcterms:modified xsi:type="dcterms:W3CDTF">2019-05-13T12:17:03Z</dcterms:modified>
</cp:coreProperties>
</file>