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loha\POMOCNE\"/>
    </mc:Choice>
  </mc:AlternateContent>
  <bookViews>
    <workbookView xWindow="0" yWindow="0" windowWidth="28800" windowHeight="12615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D16" i="1"/>
  <c r="E16" i="1"/>
  <c r="F16" i="1"/>
  <c r="D17" i="1"/>
  <c r="E17" i="1"/>
  <c r="F17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L14" i="3"/>
  <c r="E15" i="3"/>
  <c r="H15" i="3"/>
  <c r="I15" i="3"/>
  <c r="J15" i="3"/>
  <c r="L15" i="3"/>
  <c r="N15" i="3"/>
  <c r="H18" i="3"/>
  <c r="J18" i="3"/>
  <c r="L18" i="3"/>
  <c r="H19" i="3"/>
  <c r="J19" i="3"/>
  <c r="L19" i="3"/>
  <c r="E20" i="3"/>
  <c r="H20" i="3"/>
  <c r="I20" i="3"/>
  <c r="J20" i="3"/>
  <c r="L20" i="3"/>
  <c r="N20" i="3"/>
  <c r="H23" i="3"/>
  <c r="J23" i="3"/>
  <c r="H24" i="3"/>
  <c r="J24" i="3"/>
  <c r="L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E33" i="3"/>
  <c r="H33" i="3"/>
  <c r="I33" i="3"/>
  <c r="J33" i="3"/>
  <c r="L33" i="3"/>
  <c r="N33" i="3"/>
  <c r="E35" i="3"/>
  <c r="H35" i="3"/>
  <c r="I35" i="3"/>
  <c r="J35" i="3"/>
  <c r="L35" i="3"/>
  <c r="N35" i="3"/>
  <c r="H39" i="3"/>
  <c r="J39" i="3"/>
  <c r="L39" i="3"/>
  <c r="H40" i="3"/>
  <c r="J40" i="3"/>
  <c r="I41" i="3"/>
  <c r="J41" i="3"/>
  <c r="L41" i="3"/>
  <c r="H42" i="3"/>
  <c r="J42" i="3"/>
  <c r="L42" i="3"/>
  <c r="I43" i="3"/>
  <c r="J43" i="3"/>
  <c r="L43" i="3"/>
  <c r="H44" i="3"/>
  <c r="J44" i="3"/>
  <c r="I45" i="3"/>
  <c r="J45" i="3"/>
  <c r="L45" i="3"/>
  <c r="H46" i="3"/>
  <c r="J46" i="3"/>
  <c r="H47" i="3"/>
  <c r="J47" i="3"/>
  <c r="E48" i="3"/>
  <c r="H48" i="3"/>
  <c r="I48" i="3"/>
  <c r="J48" i="3"/>
  <c r="L48" i="3"/>
  <c r="N48" i="3"/>
  <c r="H51" i="3"/>
  <c r="J51" i="3"/>
  <c r="L51" i="3"/>
  <c r="H52" i="3"/>
  <c r="J52" i="3"/>
  <c r="L52" i="3"/>
  <c r="H53" i="3"/>
  <c r="J53" i="3"/>
  <c r="N53" i="3"/>
  <c r="H54" i="3"/>
  <c r="J54" i="3"/>
  <c r="H55" i="3"/>
  <c r="J55" i="3"/>
  <c r="E56" i="3"/>
  <c r="H56" i="3"/>
  <c r="I56" i="3"/>
  <c r="J56" i="3"/>
  <c r="L56" i="3"/>
  <c r="N56" i="3"/>
  <c r="E58" i="3"/>
  <c r="H58" i="3"/>
  <c r="I58" i="3"/>
  <c r="J58" i="3"/>
  <c r="L58" i="3"/>
  <c r="N58" i="3"/>
  <c r="H62" i="3"/>
  <c r="J62" i="3"/>
  <c r="E63" i="3"/>
  <c r="H63" i="3"/>
  <c r="I63" i="3"/>
  <c r="J63" i="3"/>
  <c r="L63" i="3"/>
  <c r="N63" i="3"/>
  <c r="E65" i="3"/>
  <c r="H65" i="3"/>
  <c r="I65" i="3"/>
  <c r="J65" i="3"/>
  <c r="L65" i="3"/>
  <c r="N65" i="3"/>
  <c r="E67" i="3"/>
  <c r="H67" i="3"/>
  <c r="I67" i="3"/>
  <c r="J67" i="3"/>
  <c r="L67" i="3"/>
  <c r="N67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</calcChain>
</file>

<file path=xl/sharedStrings.xml><?xml version="1.0" encoding="utf-8"?>
<sst xmlns="http://schemas.openxmlformats.org/spreadsheetml/2006/main" count="396" uniqueCount="210">
  <si>
    <t xml:space="preserve"> Mesto Rožňava</t>
  </si>
  <si>
    <t>V module</t>
  </si>
  <si>
    <t>Hlavička1</t>
  </si>
  <si>
    <t>Mena</t>
  </si>
  <si>
    <t>Hlavička2</t>
  </si>
  <si>
    <t>Obdobie</t>
  </si>
  <si>
    <t>Stavba :MŠ Vajanského - Oprava povlak. krytiny nad kuchyňou</t>
  </si>
  <si>
    <t>Miesto: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</si>
  <si>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</si>
  <si>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</si>
  <si>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</si>
  <si>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</si>
  <si>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</si>
  <si>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</si>
  <si>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</si>
  <si>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</si>
  <si>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</si>
  <si>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</si>
  <si>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</si>
  <si>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</si>
  <si>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</si>
  <si>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</si>
  <si>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23.07.2019</t>
  </si>
  <si>
    <t>VF</t>
  </si>
  <si>
    <t>Odberateľ:</t>
  </si>
  <si>
    <t>Mesto Rožňava, Šafárikova 29, 048 01 Rožňava</t>
  </si>
  <si>
    <t>IČO:</t>
  </si>
  <si>
    <t>DIČ:</t>
  </si>
  <si>
    <t>Dodávateľ: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</si>
  <si>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</si>
  <si>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</si>
  <si>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</si>
  <si>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</si>
  <si>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</si>
  <si>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</si>
  <si>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</si>
  <si>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</si>
  <si>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</si>
  <si>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</si>
  <si>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</si>
  <si>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</si>
  <si>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</si>
  <si>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</si>
  <si>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</si>
  <si>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</si>
  <si>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</si>
  <si>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</si>
  <si>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</si>
  <si>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</si>
  <si>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</si>
  <si>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</si>
  <si>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</si>
  <si>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</si>
  <si>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</si>
  <si>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</si>
  <si>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</si>
  <si>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</si>
  <si>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</si>
  <si>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</si>
  <si>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</si>
  <si>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</si>
  <si>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</si>
  <si>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</si>
  <si>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</si>
  <si>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</si>
  <si>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</si>
  <si>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</si>
  <si>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</si>
  <si>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</si>
  <si>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</si>
  <si>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</si>
  <si>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</si>
  <si>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</si>
  <si>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Rožňava, Šafárikova 29, 048 01 Rožňava</t>
  </si>
  <si>
    <t xml:space="preserve">Spracoval:                                         </t>
  </si>
  <si>
    <t xml:space="preserve">Projektant: </t>
  </si>
  <si>
    <t xml:space="preserve">JKSO : </t>
  </si>
  <si>
    <t>Rekapitulácia rozpočtu v</t>
  </si>
  <si>
    <t xml:space="preserve">Dodávateľ: </t>
  </si>
  <si>
    <t>Dátum: 23.07.2019</t>
  </si>
  <si>
    <t>Rekapitulácia splátky v</t>
  </si>
  <si>
    <t>Rekapitulácia výrobnej kalkulácie v</t>
  </si>
  <si>
    <t>Mesto Rožňava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</si>
  <si>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</si>
  <si>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</si>
  <si>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</si>
  <si>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</si>
  <si>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</si>
  <si>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</si>
  <si>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</si>
  <si>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3 - ZVISLÉ A KOMPLETNÉ KONŠTRUKCIE</t>
  </si>
  <si>
    <t>6 - ÚPRAVY POVRCHOV, PODLAHY, VÝPLNE</t>
  </si>
  <si>
    <t>9 - OSTATNÉ KONŠTRUKCIE A PRÁCE</t>
  </si>
  <si>
    <t xml:space="preserve">PRÁCE A DODÁVKY HSV  spolu: </t>
  </si>
  <si>
    <t>712 - Povlakové krytiny</t>
  </si>
  <si>
    <t>764 - Konštrukcie klampiarske</t>
  </si>
  <si>
    <t xml:space="preserve">PRÁCE A DODÁVKY PSV  spolu: </t>
  </si>
  <si>
    <t>OSTATNÉ</t>
  </si>
  <si>
    <t xml:space="preserve">OSTATNÉ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</si>
  <si>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</si>
  <si>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</si>
  <si>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</si>
  <si>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</si>
  <si>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</si>
  <si>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</si>
  <si>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</si>
  <si>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</si>
  <si>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</si>
  <si>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</si>
  <si>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</si>
  <si>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</si>
  <si>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</si>
  <si>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</si>
  <si>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</si>
  <si>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</si>
  <si>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</si>
  <si>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</si>
  <si>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</si>
  <si>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</si>
  <si>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</si>
  <si>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</si>
  <si>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</si>
  <si>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</si>
  <si>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</si>
  <si>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</si>
  <si>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</si>
  <si>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</si>
  <si>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</si>
  <si>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</si>
  <si>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</si>
  <si>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011</t>
  </si>
  <si>
    <t xml:space="preserve">31638-1117   </t>
  </si>
  <si>
    <t>Komínové krycie dosky z betónu tr. C16/20 s presahom hr. 120 mm</t>
  </si>
  <si>
    <t>m2</t>
  </si>
  <si>
    <t xml:space="preserve">                    </t>
  </si>
  <si>
    <t xml:space="preserve">3 - ZVISLÉ A KOMPLETNÉ KONŠTRUKCIE  spolu: </t>
  </si>
  <si>
    <t xml:space="preserve">62242-1131   </t>
  </si>
  <si>
    <t>Omietka vonk. stien vápenná hladká</t>
  </si>
  <si>
    <t xml:space="preserve">62248-1118   </t>
  </si>
  <si>
    <t>Potiahnutie vonk. stien sklovláknitým pletivom vtlačeným do tmelu</t>
  </si>
  <si>
    <t xml:space="preserve">6 - ÚPRAVY POVRCHOV, PODLAHY, VÝPLNE  spolu: </t>
  </si>
  <si>
    <t xml:space="preserve">95290-1411   </t>
  </si>
  <si>
    <t>Vyčistenie ostatných objektov - striech</t>
  </si>
  <si>
    <t>016</t>
  </si>
  <si>
    <t xml:space="preserve">95994-8130   </t>
  </si>
  <si>
    <t>Búranie kom. krycích dosiek</t>
  </si>
  <si>
    <t>ks</t>
  </si>
  <si>
    <t>013</t>
  </si>
  <si>
    <t xml:space="preserve">97908-1111   </t>
  </si>
  <si>
    <t>Odvoz sute a vybúraných hmôt na skládku do 1 km</t>
  </si>
  <si>
    <t>t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</si>
  <si>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</si>
  <si>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</si>
  <si>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</si>
  <si>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</si>
  <si>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</si>
  <si>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</si>
  <si>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>221</t>
  </si>
  <si>
    <t xml:space="preserve">97908-7213   </t>
  </si>
  <si>
    <t>Nakladanie vybúraných hmôt na dopravný prostriedok</t>
  </si>
  <si>
    <t xml:space="preserve">97911-8705   </t>
  </si>
  <si>
    <t>Poplatok za ulož.a znešk.st.odp.na urč.sklád.-asfalt.lepenka "Z"-zvláštny odpad</t>
  </si>
  <si>
    <t>014</t>
  </si>
  <si>
    <t xml:space="preserve">99899-1111   </t>
  </si>
  <si>
    <t>Presun hmôt pre opravy v objektoch výšky do 25 m</t>
  </si>
  <si>
    <t xml:space="preserve">99899-1193   </t>
  </si>
  <si>
    <t>Príplatok za zväčšený presun do 1000 m</t>
  </si>
  <si>
    <t xml:space="preserve">9 - OSTATNÉ KONŠTRUKCIE A PRÁCE  spolu: </t>
  </si>
  <si>
    <t>PRÁCE A DODÁVKY PSV</t>
  </si>
  <si>
    <t>700</t>
  </si>
  <si>
    <t xml:space="preserve">71229-0020   </t>
  </si>
  <si>
    <t>Oprava povl. krytín striech flekovaním</t>
  </si>
  <si>
    <t>I</t>
  </si>
  <si>
    <t>712</t>
  </si>
  <si>
    <t xml:space="preserve">71231-1101   </t>
  </si>
  <si>
    <t>Zhotovenie povl. krytiny striech do 10° za studena náterom asfalt. penetračným</t>
  </si>
  <si>
    <t>MAT</t>
  </si>
  <si>
    <t xml:space="preserve">111 631500   </t>
  </si>
  <si>
    <t>Lak asfaltový ALP-PENETRAL sudy</t>
  </si>
  <si>
    <t xml:space="preserve">71234-2111   </t>
  </si>
  <si>
    <t>Zhotovenie povlakovej krytiny stiech plochých do 10° pásmi pritavením NAIP na celej ploche -  pásy</t>
  </si>
  <si>
    <t xml:space="preserve">628 329120   </t>
  </si>
  <si>
    <t>Pás ťažký asfaltový ELASTOBIT</t>
  </si>
  <si>
    <t xml:space="preserve">71241-1116   </t>
  </si>
  <si>
    <t>Zhotovenie povl. krytiny striech do 30° za studena náter reflex. lakom</t>
  </si>
  <si>
    <t xml:space="preserve">246 276500   </t>
  </si>
  <si>
    <t>RENOLAST reflexný náter na strechy</t>
  </si>
  <si>
    <t>l</t>
  </si>
  <si>
    <t xml:space="preserve">99871-2202   </t>
  </si>
  <si>
    <t>Presun hmôt pre izolácie povlakové v objektoch výšky do 12 m</t>
  </si>
  <si>
    <t xml:space="preserve">99871-2292   </t>
  </si>
  <si>
    <t>Prípl. za zväčšený presun hmôt pre izolácie povlakové do 100 m</t>
  </si>
  <si>
    <t xml:space="preserve">712 - Povlakové krytiny  spolu: </t>
  </si>
  <si>
    <t>764</t>
  </si>
  <si>
    <t xml:space="preserve">76433-1950   </t>
  </si>
  <si>
    <t>Klamp. opr. PZ pl. lem. múrov do rš 700, do 30°</t>
  </si>
  <si>
    <t>m</t>
  </si>
  <si>
    <t xml:space="preserve">76433-9230   </t>
  </si>
  <si>
    <t>Klamp. PZ pl. lem. komínov na hlad. krytine v ploche</t>
  </si>
  <si>
    <t xml:space="preserve">76433-9830   </t>
  </si>
  <si>
    <t>Klamp. demont. lem. komínov hladké v ploche, do 30°</t>
  </si>
  <si>
    <t xml:space="preserve">99876-4202   </t>
  </si>
  <si>
    <t>Presun hmôt pre klampiarske konštr. v objektoch výšky do 12 m</t>
  </si>
  <si>
    <t xml:space="preserve">99876-4292   </t>
  </si>
  <si>
    <t>Prípl. za zväčšený presun do 100 m pre klampiarske konštr.</t>
  </si>
  <si>
    <t xml:space="preserve">764 - Konštrukcie klampiarske  spolu: </t>
  </si>
  <si>
    <t>NAD</t>
  </si>
  <si>
    <t xml:space="preserve">21   -       </t>
  </si>
  <si>
    <t>Demontáž bleskozvodu, nový bleskozvod, vrátane revíznej správy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</si>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</sst>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* #,##0\ &quot;Sk&quot;_-;\-* #,##0\ &quot;Sk&quot;_-;_-* &quot;-&quot;\ &quot;Sk&quot;_-;_-@_-"/>
    <numFmt numFmtId="180" formatCode="#,##0.000"/>
    <numFmt numFmtId="181" formatCode="#,##0.00000"/>
    <numFmt numFmtId="182" formatCode="#,##0&quot; &quot;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82" fontId="1" fillId="0" borderId="5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1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2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58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5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J22" sqref="J22"/>
    </sheetView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0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2:30" ht="18" customHeight="1" thickTop="1">
      <c r="B2" s="10"/>
      <c r="C2" s="11" t="s">
        <v>6</v>
      </c>
      <c r="D2" s="11"/>
      <c r="E2" s="11"/>
      <c r="F2" s="11"/>
      <c r="G2" s="12" t="s">
        <v>7</v>
      </c>
      <c r="H2" s="11"/>
      <c r="I2" s="11"/>
      <c r="J2" s="13"/>
      <c r="Z2" s="107" t="s">
        <v>8</v>
      </c>
      <c r="AA2" s="108" t="s">
        <v>9</v>
      </c>
      <c r="AB2" s="108" t="s">
        <v>10</v>
      </c>
      <c r="AC2" s="108"/>
      <c r="AD2" s="109"/>
    </row>
    <row r="3" spans="2:30" ht="18" customHeight="1">
      <c r="B3" s="14"/>
      <c r="C3" s="15"/>
      <c r="D3" s="15"/>
      <c r="E3" s="15"/>
      <c r="F3" s="15"/>
      <c r="G3" s="16" t="s">
        <v>11</v>
      </c>
      <c r="H3" s="15"/>
      <c r="I3" s="15"/>
      <c r="J3" s="17"/>
      <c r="Z3" s="107" t="s">
        <v>12</v>
      </c>
      <c r="AA3" s="108" t="s">
        <v>13</v>
      </c>
      <c r="AB3" s="108" t="s">
        <v>10</v>
      </c>
      <c r="AC3" s="108" t="s">
        <v>14</v>
      </c>
      <c r="AD3" s="109" t="s">
        <v>15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16</v>
      </c>
      <c r="AA4" s="108" t="s">
        <v>17</v>
      </c>
      <c r="AB4" s="108" t="s">
        <v>10</v>
      </c>
      <c r="AC4" s="108"/>
      <c r="AD4" s="109"/>
    </row>
    <row r="5" spans="2:30" ht="18" customHeight="1" thickBot="1">
      <c r="B5" s="22"/>
      <c r="C5" s="24" t="s">
        <v>18</v>
      </c>
      <c r="D5" s="24"/>
      <c r="E5" s="24" t="s">
        <v>19</v>
      </c>
      <c r="F5" s="23"/>
      <c r="G5" s="23" t="s">
        <v>20</v>
      </c>
      <c r="H5" s="24"/>
      <c r="I5" s="23" t="s">
        <v>21</v>
      </c>
      <c r="J5" s="25" t="s">
        <v>22</v>
      </c>
      <c r="Z5" s="107" t="s">
        <v>23</v>
      </c>
      <c r="AA5" s="108" t="s">
        <v>13</v>
      </c>
      <c r="AB5" s="108" t="s">
        <v>10</v>
      </c>
      <c r="AC5" s="108" t="s">
        <v>14</v>
      </c>
      <c r="AD5" s="109" t="s">
        <v>15</v>
      </c>
    </row>
    <row r="6" spans="2:30" ht="18" customHeight="1" thickTop="1">
      <c r="B6" s="10"/>
      <c r="C6" s="11" t="s">
        <v>24</v>
      </c>
      <c r="D6" s="11" t="s">
        <v>25</v>
      </c>
      <c r="E6" s="11"/>
      <c r="F6" s="11"/>
      <c r="G6" s="11" t="s">
        <v>26</v>
      </c>
      <c r="H6" s="11">
        <v>328758</v>
      </c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27</v>
      </c>
      <c r="H7" s="28"/>
      <c r="I7" s="28"/>
      <c r="J7" s="29"/>
    </row>
    <row r="8" spans="2:30" ht="18" customHeight="1">
      <c r="B8" s="14"/>
      <c r="C8" s="15" t="s">
        <v>28</v>
      </c>
      <c r="D8" s="15"/>
      <c r="E8" s="15"/>
      <c r="F8" s="15"/>
      <c r="G8" s="15" t="s">
        <v>26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27</v>
      </c>
      <c r="H9" s="19"/>
      <c r="I9" s="19"/>
      <c r="J9" s="21"/>
    </row>
    <row r="10" spans="2:30" ht="18" customHeight="1">
      <c r="B10" s="14"/>
      <c r="C10" s="15" t="s">
        <v>29</v>
      </c>
      <c r="D10" s="15"/>
      <c r="E10" s="15"/>
      <c r="F10" s="15"/>
      <c r="G10" s="15" t="s">
        <v>26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27</v>
      </c>
      <c r="H11" s="31"/>
      <c r="I11" s="31"/>
      <c r="J11" s="32"/>
    </row>
    <row r="12" spans="2:3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3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30</v>
      </c>
      <c r="C15" s="34" t="s">
        <v>31</v>
      </c>
      <c r="D15" s="35" t="s">
        <v>32</v>
      </c>
      <c r="E15" s="35" t="s">
        <v>33</v>
      </c>
      <c r="F15" s="36" t="s">
        <v>34</v>
      </c>
      <c r="G15" s="72" t="s">
        <v>35</v>
      </c>
      <c r="H15" s="37" t="s">
        <v>36</v>
      </c>
      <c r="I15" s="38"/>
      <c r="J15" s="39"/>
    </row>
    <row r="16" spans="2:30" ht="18" customHeight="1">
      <c r="B16" s="40">
        <v>1</v>
      </c>
      <c r="C16" s="41" t="s">
        <v>37</v>
      </c>
      <c r="D16" s="122">
        <f>Prehlad!H35</f>
        <v>0</v>
      </c>
      <c r="E16" s="122">
        <f>Prehlad!I35</f>
        <v>0</v>
      </c>
      <c r="F16" s="123">
        <f>D16+E16</f>
        <v>0</v>
      </c>
      <c r="G16" s="40">
        <v>6</v>
      </c>
      <c r="H16" s="42" t="s">
        <v>38</v>
      </c>
      <c r="I16" s="77"/>
      <c r="J16" s="123">
        <v>0</v>
      </c>
    </row>
    <row r="17" spans="2:10" ht="18" customHeight="1">
      <c r="B17" s="43">
        <v>2</v>
      </c>
      <c r="C17" s="44" t="s">
        <v>39</v>
      </c>
      <c r="D17" s="124">
        <f>Prehlad!H58</f>
        <v>0</v>
      </c>
      <c r="E17" s="124">
        <f>Prehlad!I58</f>
        <v>0</v>
      </c>
      <c r="F17" s="123">
        <f>D17+E17</f>
        <v>0</v>
      </c>
      <c r="G17" s="43">
        <v>7</v>
      </c>
      <c r="H17" s="45" t="s">
        <v>40</v>
      </c>
      <c r="I17" s="15"/>
      <c r="J17" s="125">
        <v>0</v>
      </c>
    </row>
    <row r="18" spans="2:10" ht="18" customHeight="1">
      <c r="B18" s="43">
        <v>3</v>
      </c>
      <c r="C18" s="44" t="s">
        <v>41</v>
      </c>
      <c r="D18" s="124"/>
      <c r="E18" s="124"/>
      <c r="F18" s="123">
        <f>D18+E18</f>
        <v>0</v>
      </c>
      <c r="G18" s="43">
        <v>8</v>
      </c>
      <c r="H18" s="45" t="s">
        <v>42</v>
      </c>
      <c r="I18" s="15"/>
      <c r="J18" s="125">
        <v>0</v>
      </c>
    </row>
    <row r="19" spans="2:10" ht="18" customHeight="1" thickBot="1">
      <c r="B19" s="43">
        <v>4</v>
      </c>
      <c r="C19" s="44" t="s">
        <v>43</v>
      </c>
      <c r="D19" s="124"/>
      <c r="E19" s="124"/>
      <c r="F19" s="126">
        <f>D19+E19</f>
        <v>0</v>
      </c>
      <c r="G19" s="43">
        <v>9</v>
      </c>
      <c r="H19" s="45" t="s">
        <v>44</v>
      </c>
      <c r="I19" s="15"/>
      <c r="J19" s="125">
        <v>0</v>
      </c>
    </row>
    <row r="20" spans="2:10" ht="18" customHeight="1" thickBot="1">
      <c r="B20" s="46">
        <v>5</v>
      </c>
      <c r="C20" s="47" t="s">
        <v>45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46</v>
      </c>
      <c r="J20" s="129">
        <f>SUM(J16:J19)</f>
        <v>0</v>
      </c>
    </row>
    <row r="21" spans="2:10" ht="18" customHeight="1" thickTop="1">
      <c r="B21" s="72" t="s">
        <v>47</v>
      </c>
      <c r="C21" s="71"/>
      <c r="D21" s="38" t="s">
        <v>48</v>
      </c>
      <c r="E21" s="38"/>
      <c r="F21" s="39"/>
      <c r="G21" s="72" t="s">
        <v>49</v>
      </c>
      <c r="H21" s="37" t="s">
        <v>50</v>
      </c>
      <c r="I21" s="38"/>
      <c r="J21" s="39"/>
    </row>
    <row r="22" spans="2:10" ht="18" customHeight="1">
      <c r="B22" s="40">
        <v>11</v>
      </c>
      <c r="C22" s="42" t="s">
        <v>51</v>
      </c>
      <c r="D22" s="78" t="s">
        <v>44</v>
      </c>
      <c r="E22" s="80">
        <v>0</v>
      </c>
      <c r="F22" s="123">
        <v>0</v>
      </c>
      <c r="G22" s="43">
        <v>16</v>
      </c>
      <c r="H22" s="45" t="s">
        <v>52</v>
      </c>
      <c r="I22" s="49"/>
      <c r="J22" s="125"/>
    </row>
    <row r="23" spans="2:10" ht="18" customHeight="1">
      <c r="B23" s="43">
        <v>12</v>
      </c>
      <c r="C23" s="45" t="s">
        <v>53</v>
      </c>
      <c r="D23" s="79"/>
      <c r="E23" s="50">
        <v>0</v>
      </c>
      <c r="F23" s="125">
        <v>0</v>
      </c>
      <c r="G23" s="43">
        <v>17</v>
      </c>
      <c r="H23" s="45" t="s">
        <v>54</v>
      </c>
      <c r="I23" s="49"/>
      <c r="J23" s="125">
        <v>0</v>
      </c>
    </row>
    <row r="24" spans="2:10" ht="18" customHeight="1">
      <c r="B24" s="43">
        <v>13</v>
      </c>
      <c r="C24" s="45" t="s">
        <v>55</v>
      </c>
      <c r="D24" s="79"/>
      <c r="E24" s="50">
        <v>0</v>
      </c>
      <c r="F24" s="125">
        <v>0</v>
      </c>
      <c r="G24" s="43">
        <v>18</v>
      </c>
      <c r="H24" s="45" t="s">
        <v>56</v>
      </c>
      <c r="I24" s="49"/>
      <c r="J24" s="125">
        <v>0</v>
      </c>
    </row>
    <row r="25" spans="2:10" ht="18" customHeight="1" thickBot="1">
      <c r="B25" s="43">
        <v>14</v>
      </c>
      <c r="C25" s="45" t="s">
        <v>44</v>
      </c>
      <c r="D25" s="79"/>
      <c r="E25" s="50">
        <v>0</v>
      </c>
      <c r="F25" s="125">
        <v>0</v>
      </c>
      <c r="G25" s="43">
        <v>19</v>
      </c>
      <c r="H25" s="45" t="s">
        <v>44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57</v>
      </c>
      <c r="F26" s="129">
        <f>SUM(F22:F25)</f>
        <v>0</v>
      </c>
      <c r="G26" s="46">
        <v>20</v>
      </c>
      <c r="H26" s="51"/>
      <c r="I26" s="52" t="s">
        <v>58</v>
      </c>
      <c r="J26" s="129">
        <f>SUM(J22:J25)</f>
        <v>0</v>
      </c>
    </row>
    <row r="27" spans="2:10" ht="18" customHeight="1" thickTop="1">
      <c r="B27" s="53"/>
      <c r="C27" s="54" t="s">
        <v>59</v>
      </c>
      <c r="D27" s="55"/>
      <c r="E27" s="56" t="s">
        <v>60</v>
      </c>
      <c r="F27" s="57"/>
      <c r="G27" s="72" t="s">
        <v>61</v>
      </c>
      <c r="H27" s="37" t="s">
        <v>62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63</v>
      </c>
      <c r="J28" s="123">
        <f>ROUND(F20,2)+J20+F26+J26</f>
        <v>0</v>
      </c>
    </row>
    <row r="29" spans="2:10" ht="18" customHeight="1">
      <c r="B29" s="58"/>
      <c r="C29" s="60" t="s">
        <v>64</v>
      </c>
      <c r="D29" s="60"/>
      <c r="E29" s="63"/>
      <c r="F29" s="57"/>
      <c r="G29" s="43">
        <v>22</v>
      </c>
      <c r="H29" s="45" t="s">
        <v>65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66</v>
      </c>
      <c r="D30" s="15"/>
      <c r="E30" s="63"/>
      <c r="F30" s="57"/>
      <c r="G30" s="43">
        <v>23</v>
      </c>
      <c r="H30" s="45" t="s">
        <v>67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68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69</v>
      </c>
      <c r="H32" s="74" t="s">
        <v>70</v>
      </c>
      <c r="I32" s="33"/>
      <c r="J32" s="75">
        <v>0</v>
      </c>
    </row>
    <row r="33" spans="2:10" ht="18" customHeight="1" thickTop="1">
      <c r="B33" s="65"/>
      <c r="C33" s="66"/>
      <c r="D33" s="54" t="s">
        <v>71</v>
      </c>
      <c r="E33" s="66"/>
      <c r="F33" s="66"/>
      <c r="G33" s="66"/>
      <c r="H33" s="66" t="s">
        <v>72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64</v>
      </c>
      <c r="D35" s="60"/>
      <c r="E35" s="60"/>
      <c r="F35" s="59"/>
      <c r="G35" s="60" t="s">
        <v>64</v>
      </c>
      <c r="H35" s="60"/>
      <c r="I35" s="60"/>
      <c r="J35" s="68"/>
    </row>
    <row r="36" spans="2:10" ht="18" customHeight="1">
      <c r="B36" s="14"/>
      <c r="C36" s="15" t="s">
        <v>66</v>
      </c>
      <c r="D36" s="15"/>
      <c r="E36" s="15"/>
      <c r="F36" s="16"/>
      <c r="G36" s="15" t="s">
        <v>66</v>
      </c>
      <c r="H36" s="15"/>
      <c r="I36" s="15"/>
      <c r="J36" s="17"/>
    </row>
    <row r="37" spans="2:10" ht="18" customHeight="1">
      <c r="B37" s="58"/>
      <c r="C37" s="60" t="s">
        <v>60</v>
      </c>
      <c r="D37" s="60"/>
      <c r="E37" s="60"/>
      <c r="F37" s="59"/>
      <c r="G37" s="60" t="s">
        <v>60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73</v>
      </c>
      <c r="C1" s="1"/>
      <c r="E1" s="9" t="s">
        <v>74</v>
      </c>
      <c r="F1" s="1"/>
      <c r="G1" s="1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1:30">
      <c r="A2" s="9" t="s">
        <v>75</v>
      </c>
      <c r="C2" s="1"/>
      <c r="E2" s="9" t="s">
        <v>76</v>
      </c>
      <c r="F2" s="1"/>
      <c r="G2" s="1"/>
      <c r="Z2" s="107" t="s">
        <v>8</v>
      </c>
      <c r="AA2" s="108" t="s">
        <v>77</v>
      </c>
      <c r="AB2" s="108" t="s">
        <v>10</v>
      </c>
      <c r="AC2" s="108"/>
      <c r="AD2" s="109"/>
    </row>
    <row r="3" spans="1:30">
      <c r="A3" s="9" t="s">
        <v>78</v>
      </c>
      <c r="C3" s="1"/>
      <c r="E3" s="9" t="s">
        <v>79</v>
      </c>
      <c r="F3" s="1"/>
      <c r="G3" s="1"/>
      <c r="Z3" s="107" t="s">
        <v>12</v>
      </c>
      <c r="AA3" s="108" t="s">
        <v>80</v>
      </c>
      <c r="AB3" s="108" t="s">
        <v>10</v>
      </c>
      <c r="AC3" s="108" t="s">
        <v>14</v>
      </c>
      <c r="AD3" s="109" t="s">
        <v>15</v>
      </c>
    </row>
    <row r="4" spans="1:30">
      <c r="B4" s="1"/>
      <c r="C4" s="1"/>
      <c r="D4" s="1"/>
      <c r="E4" s="1"/>
      <c r="F4" s="1"/>
      <c r="G4" s="1"/>
      <c r="Z4" s="107" t="s">
        <v>16</v>
      </c>
      <c r="AA4" s="108" t="s">
        <v>81</v>
      </c>
      <c r="AB4" s="108" t="s">
        <v>10</v>
      </c>
      <c r="AC4" s="108"/>
      <c r="AD4" s="109"/>
    </row>
    <row r="5" spans="1:30">
      <c r="A5" s="9" t="s">
        <v>6</v>
      </c>
      <c r="B5" s="1"/>
      <c r="C5" s="1"/>
      <c r="D5" s="1"/>
      <c r="E5" s="1"/>
      <c r="F5" s="1"/>
      <c r="G5" s="1"/>
      <c r="Z5" s="107" t="s">
        <v>23</v>
      </c>
      <c r="AA5" s="108" t="s">
        <v>80</v>
      </c>
      <c r="AB5" s="108" t="s">
        <v>10</v>
      </c>
      <c r="AC5" s="108" t="s">
        <v>14</v>
      </c>
      <c r="AD5" s="109" t="s">
        <v>15</v>
      </c>
    </row>
    <row r="6" spans="1:30">
      <c r="A6" s="9"/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82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83</v>
      </c>
      <c r="B9" s="112" t="s">
        <v>32</v>
      </c>
      <c r="C9" s="112" t="s">
        <v>84</v>
      </c>
      <c r="D9" s="112" t="s">
        <v>85</v>
      </c>
      <c r="E9" s="119" t="s">
        <v>86</v>
      </c>
      <c r="F9" s="119" t="s">
        <v>87</v>
      </c>
      <c r="G9" s="1"/>
    </row>
    <row r="10" spans="1:30">
      <c r="A10" s="116"/>
      <c r="B10" s="116"/>
      <c r="C10" s="116" t="s">
        <v>88</v>
      </c>
      <c r="D10" s="116"/>
      <c r="E10" s="116" t="s">
        <v>85</v>
      </c>
      <c r="F10" s="116" t="s">
        <v>85</v>
      </c>
      <c r="G10" s="91" t="s">
        <v>89</v>
      </c>
    </row>
    <row r="12" spans="1:30">
      <c r="A12" s="1" t="s">
        <v>90</v>
      </c>
      <c r="B12" s="6">
        <f>Prehlad!H15</f>
        <v>0</v>
      </c>
      <c r="C12" s="6">
        <f>Prehlad!I15</f>
        <v>0</v>
      </c>
      <c r="D12" s="6">
        <f>Prehlad!J15</f>
        <v>0</v>
      </c>
      <c r="E12" s="7">
        <f>Prehlad!L15</f>
        <v>0.87382800000000005</v>
      </c>
      <c r="F12" s="5">
        <f>Prehlad!N15</f>
        <v>0</v>
      </c>
      <c r="G12" s="5">
        <f>Prehlad!W15</f>
        <v>0</v>
      </c>
    </row>
    <row r="13" spans="1:30">
      <c r="A13" s="1" t="s">
        <v>91</v>
      </c>
      <c r="B13" s="6">
        <f>Prehlad!H20</f>
        <v>0</v>
      </c>
      <c r="C13" s="6">
        <f>Prehlad!I20</f>
        <v>0</v>
      </c>
      <c r="D13" s="6">
        <f>Prehlad!J20</f>
        <v>0</v>
      </c>
      <c r="E13" s="7">
        <f>Prehlad!L20</f>
        <v>0.39780720000000003</v>
      </c>
      <c r="F13" s="5">
        <f>Prehlad!N20</f>
        <v>0</v>
      </c>
      <c r="G13" s="5">
        <f>Prehlad!W20</f>
        <v>0</v>
      </c>
    </row>
    <row r="14" spans="1:30">
      <c r="A14" s="1" t="s">
        <v>92</v>
      </c>
      <c r="B14" s="6">
        <f>Prehlad!H33</f>
        <v>0</v>
      </c>
      <c r="C14" s="6">
        <f>Prehlad!I33</f>
        <v>0</v>
      </c>
      <c r="D14" s="6">
        <f>Prehlad!J33</f>
        <v>0</v>
      </c>
      <c r="E14" s="7">
        <f>Prehlad!L33</f>
        <v>2.48E-3</v>
      </c>
      <c r="F14" s="5">
        <f>Prehlad!N33</f>
        <v>0</v>
      </c>
      <c r="G14" s="5">
        <f>Prehlad!W33</f>
        <v>0</v>
      </c>
    </row>
    <row r="15" spans="1:30">
      <c r="A15" s="1" t="s">
        <v>93</v>
      </c>
      <c r="B15" s="6">
        <f>Prehlad!H35</f>
        <v>0</v>
      </c>
      <c r="C15" s="6">
        <f>Prehlad!I35</f>
        <v>0</v>
      </c>
      <c r="D15" s="6">
        <f>Prehlad!J35</f>
        <v>0</v>
      </c>
      <c r="E15" s="7">
        <f>Prehlad!L35</f>
        <v>1.2741152</v>
      </c>
      <c r="F15" s="5">
        <f>Prehlad!N35</f>
        <v>0</v>
      </c>
      <c r="G15" s="5">
        <f>Prehlad!W35</f>
        <v>0</v>
      </c>
    </row>
    <row r="17" spans="1:7">
      <c r="A17" s="1" t="s">
        <v>94</v>
      </c>
      <c r="B17" s="6">
        <f>Prehlad!H48</f>
        <v>0</v>
      </c>
      <c r="C17" s="6">
        <f>Prehlad!I48</f>
        <v>0</v>
      </c>
      <c r="D17" s="6">
        <f>Prehlad!J48</f>
        <v>0</v>
      </c>
      <c r="E17" s="7">
        <f>Prehlad!L48</f>
        <v>4.6770351999999997</v>
      </c>
      <c r="F17" s="5">
        <f>Prehlad!N48</f>
        <v>0</v>
      </c>
      <c r="G17" s="5">
        <f>Prehlad!W48</f>
        <v>0</v>
      </c>
    </row>
    <row r="18" spans="1:7">
      <c r="A18" s="1" t="s">
        <v>95</v>
      </c>
      <c r="B18" s="6">
        <f>Prehlad!H56</f>
        <v>0</v>
      </c>
      <c r="C18" s="6">
        <f>Prehlad!I56</f>
        <v>0</v>
      </c>
      <c r="D18" s="6">
        <f>Prehlad!J56</f>
        <v>0</v>
      </c>
      <c r="E18" s="7">
        <f>Prehlad!L56</f>
        <v>0.18274319999999999</v>
      </c>
      <c r="F18" s="5">
        <f>Prehlad!N56</f>
        <v>3.5279999999999999E-2</v>
      </c>
      <c r="G18" s="5">
        <f>Prehlad!W56</f>
        <v>0</v>
      </c>
    </row>
    <row r="19" spans="1:7">
      <c r="A19" s="1" t="s">
        <v>96</v>
      </c>
      <c r="B19" s="6">
        <f>Prehlad!H58</f>
        <v>0</v>
      </c>
      <c r="C19" s="6">
        <f>Prehlad!I58</f>
        <v>0</v>
      </c>
      <c r="D19" s="6">
        <f>Prehlad!J58</f>
        <v>0</v>
      </c>
      <c r="E19" s="7">
        <f>Prehlad!L58</f>
        <v>4.8597783999999997</v>
      </c>
      <c r="F19" s="5">
        <f>Prehlad!N58</f>
        <v>3.5279999999999999E-2</v>
      </c>
      <c r="G19" s="5">
        <f>Prehlad!W58</f>
        <v>0</v>
      </c>
    </row>
    <row r="21" spans="1:7">
      <c r="A21" s="1" t="s">
        <v>97</v>
      </c>
      <c r="B21" s="6">
        <f>Prehlad!H63</f>
        <v>0</v>
      </c>
      <c r="C21" s="6">
        <f>Prehlad!I63</f>
        <v>0</v>
      </c>
      <c r="D21" s="6">
        <f>Prehlad!J63</f>
        <v>0</v>
      </c>
      <c r="E21" s="7">
        <f>Prehlad!L63</f>
        <v>0</v>
      </c>
      <c r="F21" s="5">
        <f>Prehlad!N63</f>
        <v>0</v>
      </c>
      <c r="G21" s="5">
        <f>Prehlad!W63</f>
        <v>0</v>
      </c>
    </row>
    <row r="22" spans="1:7">
      <c r="A22" s="1" t="s">
        <v>98</v>
      </c>
      <c r="B22" s="6">
        <f>Prehlad!H65</f>
        <v>0</v>
      </c>
      <c r="C22" s="6">
        <f>Prehlad!I65</f>
        <v>0</v>
      </c>
      <c r="D22" s="6">
        <f>Prehlad!J65</f>
        <v>0</v>
      </c>
      <c r="E22" s="7">
        <f>Prehlad!L65</f>
        <v>0</v>
      </c>
      <c r="F22" s="5">
        <f>Prehlad!N65</f>
        <v>0</v>
      </c>
      <c r="G22" s="5">
        <f>Prehlad!W65</f>
        <v>0</v>
      </c>
    </row>
    <row r="25" spans="1:7">
      <c r="A25" s="1" t="s">
        <v>99</v>
      </c>
      <c r="B25" s="6">
        <f>Prehlad!H67</f>
        <v>0</v>
      </c>
      <c r="C25" s="6">
        <f>Prehlad!I67</f>
        <v>0</v>
      </c>
      <c r="D25" s="6">
        <f>Prehlad!J67</f>
        <v>0</v>
      </c>
      <c r="E25" s="7">
        <f>Prehlad!L67</f>
        <v>6.1338935999999995</v>
      </c>
      <c r="F25" s="5">
        <f>Prehlad!N67</f>
        <v>3.5279999999999999E-2</v>
      </c>
      <c r="G25" s="5">
        <f>Prehlad!W67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topLeftCell="A47" workbookViewId="0">
      <selection activeCell="Z61" sqref="Z61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73</v>
      </c>
      <c r="B1" s="1"/>
      <c r="C1" s="1"/>
      <c r="D1" s="1"/>
      <c r="E1" s="9" t="s">
        <v>74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1</v>
      </c>
      <c r="AA1" s="136" t="s">
        <v>2</v>
      </c>
      <c r="AB1" s="107" t="s">
        <v>3</v>
      </c>
      <c r="AC1" s="107" t="s">
        <v>4</v>
      </c>
      <c r="AD1" s="107" t="s">
        <v>5</v>
      </c>
      <c r="AE1" s="1"/>
      <c r="AF1" s="1"/>
      <c r="AG1" s="1"/>
      <c r="AH1" s="1"/>
    </row>
    <row r="2" spans="1:34">
      <c r="A2" s="9" t="s">
        <v>75</v>
      </c>
      <c r="B2" s="1"/>
      <c r="C2" s="1"/>
      <c r="D2" s="1"/>
      <c r="E2" s="9" t="s">
        <v>76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8</v>
      </c>
      <c r="AA2" s="108" t="s">
        <v>100</v>
      </c>
      <c r="AB2" s="108" t="s">
        <v>10</v>
      </c>
      <c r="AC2" s="108"/>
      <c r="AD2" s="109"/>
      <c r="AE2" s="1"/>
      <c r="AF2" s="1"/>
      <c r="AG2" s="1"/>
      <c r="AH2" s="1"/>
    </row>
    <row r="3" spans="1:34">
      <c r="A3" s="9" t="s">
        <v>78</v>
      </c>
      <c r="B3" s="1"/>
      <c r="C3" s="1"/>
      <c r="D3" s="1"/>
      <c r="E3" s="9" t="s">
        <v>79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12</v>
      </c>
      <c r="AA3" s="108" t="s">
        <v>101</v>
      </c>
      <c r="AB3" s="108" t="s">
        <v>10</v>
      </c>
      <c r="AC3" s="108" t="s">
        <v>14</v>
      </c>
      <c r="AD3" s="109" t="s">
        <v>15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16</v>
      </c>
      <c r="AA4" s="108" t="s">
        <v>102</v>
      </c>
      <c r="AB4" s="108" t="s">
        <v>10</v>
      </c>
      <c r="AC4" s="108"/>
      <c r="AD4" s="109"/>
      <c r="AE4" s="1"/>
      <c r="AF4" s="1"/>
      <c r="AG4" s="1"/>
      <c r="AH4" s="1"/>
    </row>
    <row r="5" spans="1:34">
      <c r="A5" s="9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23</v>
      </c>
      <c r="AA5" s="108" t="s">
        <v>101</v>
      </c>
      <c r="AB5" s="108" t="s">
        <v>10</v>
      </c>
      <c r="AC5" s="108" t="s">
        <v>14</v>
      </c>
      <c r="AD5" s="109" t="s">
        <v>15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82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103</v>
      </c>
      <c r="B9" s="112" t="s">
        <v>104</v>
      </c>
      <c r="C9" s="112" t="s">
        <v>105</v>
      </c>
      <c r="D9" s="112" t="s">
        <v>106</v>
      </c>
      <c r="E9" s="112" t="s">
        <v>107</v>
      </c>
      <c r="F9" s="112" t="s">
        <v>108</v>
      </c>
      <c r="G9" s="112" t="s">
        <v>109</v>
      </c>
      <c r="H9" s="112" t="s">
        <v>32</v>
      </c>
      <c r="I9" s="112" t="s">
        <v>84</v>
      </c>
      <c r="J9" s="112" t="s">
        <v>85</v>
      </c>
      <c r="K9" s="113" t="s">
        <v>86</v>
      </c>
      <c r="L9" s="114"/>
      <c r="M9" s="115" t="s">
        <v>87</v>
      </c>
      <c r="N9" s="114"/>
      <c r="O9" s="112" t="s">
        <v>110</v>
      </c>
      <c r="P9" s="110" t="s">
        <v>111</v>
      </c>
      <c r="Q9" s="85" t="s">
        <v>107</v>
      </c>
      <c r="R9" s="85" t="s">
        <v>107</v>
      </c>
      <c r="S9" s="86" t="s">
        <v>107</v>
      </c>
      <c r="T9" s="90" t="s">
        <v>112</v>
      </c>
      <c r="U9" s="90" t="s">
        <v>113</v>
      </c>
      <c r="V9" s="90" t="s">
        <v>114</v>
      </c>
      <c r="W9" s="91"/>
      <c r="X9" s="91"/>
      <c r="Y9" s="91"/>
      <c r="Z9" s="120"/>
      <c r="AA9" s="120"/>
      <c r="AB9" s="1"/>
      <c r="AC9" s="1"/>
      <c r="AD9" s="1"/>
      <c r="AE9" s="1"/>
      <c r="AF9" s="1"/>
      <c r="AG9" s="1"/>
      <c r="AH9" s="1"/>
    </row>
    <row r="10" spans="1:34" ht="13.5" thickBot="1">
      <c r="A10" s="116" t="s">
        <v>115</v>
      </c>
      <c r="B10" s="116" t="s">
        <v>116</v>
      </c>
      <c r="C10" s="117"/>
      <c r="D10" s="116" t="s">
        <v>117</v>
      </c>
      <c r="E10" s="116" t="s">
        <v>118</v>
      </c>
      <c r="F10" s="116" t="s">
        <v>119</v>
      </c>
      <c r="G10" s="116" t="s">
        <v>120</v>
      </c>
      <c r="H10" s="116" t="s">
        <v>121</v>
      </c>
      <c r="I10" s="116" t="s">
        <v>88</v>
      </c>
      <c r="J10" s="116"/>
      <c r="K10" s="116" t="s">
        <v>109</v>
      </c>
      <c r="L10" s="116" t="s">
        <v>85</v>
      </c>
      <c r="M10" s="118" t="s">
        <v>109</v>
      </c>
      <c r="N10" s="116" t="s">
        <v>85</v>
      </c>
      <c r="O10" s="116" t="s">
        <v>122</v>
      </c>
      <c r="P10" s="111"/>
      <c r="Q10" s="87" t="s">
        <v>123</v>
      </c>
      <c r="R10" s="87" t="s">
        <v>124</v>
      </c>
      <c r="S10" s="88" t="s">
        <v>125</v>
      </c>
      <c r="T10" s="90" t="s">
        <v>126</v>
      </c>
      <c r="U10" s="90" t="s">
        <v>127</v>
      </c>
      <c r="V10" s="90" t="s">
        <v>128</v>
      </c>
      <c r="W10" s="91"/>
      <c r="X10" s="1"/>
      <c r="Y10" s="1"/>
      <c r="Z10" s="120"/>
      <c r="AA10" s="120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129</v>
      </c>
    </row>
    <row r="13" spans="1:34">
      <c r="B13" s="100" t="s">
        <v>90</v>
      </c>
    </row>
    <row r="14" spans="1:34" ht="25.5">
      <c r="A14" s="98">
        <v>1</v>
      </c>
      <c r="B14" s="99" t="s">
        <v>130</v>
      </c>
      <c r="C14" s="100" t="s">
        <v>131</v>
      </c>
      <c r="D14" s="121" t="s">
        <v>132</v>
      </c>
      <c r="E14" s="102">
        <v>2.7</v>
      </c>
      <c r="F14" s="101" t="s">
        <v>133</v>
      </c>
      <c r="H14" s="103">
        <f>ROUND(E14*G14, 2)</f>
        <v>0</v>
      </c>
      <c r="J14" s="103">
        <f>ROUND(E14*G14, 2)</f>
        <v>0</v>
      </c>
      <c r="K14" s="104">
        <v>0.32363999999999998</v>
      </c>
      <c r="L14" s="104">
        <f>E14*K14</f>
        <v>0.87382800000000005</v>
      </c>
      <c r="O14" s="101">
        <v>20</v>
      </c>
      <c r="P14" s="101" t="s">
        <v>134</v>
      </c>
      <c r="V14" s="105" t="s">
        <v>61</v>
      </c>
    </row>
    <row r="15" spans="1:34">
      <c r="D15" s="132" t="s">
        <v>135</v>
      </c>
      <c r="E15" s="133">
        <f>J15</f>
        <v>0</v>
      </c>
      <c r="H15" s="133">
        <f>SUM(H12:H14)</f>
        <v>0</v>
      </c>
      <c r="I15" s="133">
        <f>SUM(I12:I14)</f>
        <v>0</v>
      </c>
      <c r="J15" s="133">
        <f>SUM(J12:J14)</f>
        <v>0</v>
      </c>
      <c r="L15" s="134">
        <f>SUM(L12:L14)</f>
        <v>0.87382800000000005</v>
      </c>
      <c r="N15" s="135">
        <f>SUM(N12:N14)</f>
        <v>0</v>
      </c>
    </row>
    <row r="17" spans="1:22">
      <c r="B17" s="100" t="s">
        <v>91</v>
      </c>
    </row>
    <row r="18" spans="1:22">
      <c r="A18" s="98">
        <v>2</v>
      </c>
      <c r="B18" s="99" t="s">
        <v>130</v>
      </c>
      <c r="C18" s="100" t="s">
        <v>136</v>
      </c>
      <c r="D18" s="121" t="s">
        <v>137</v>
      </c>
      <c r="E18" s="102">
        <v>7.56</v>
      </c>
      <c r="F18" s="101" t="s">
        <v>133</v>
      </c>
      <c r="H18" s="103">
        <f>ROUND(E18*G18, 2)</f>
        <v>0</v>
      </c>
      <c r="J18" s="103">
        <f>ROUND(E18*G18, 2)</f>
        <v>0</v>
      </c>
      <c r="K18" s="104">
        <v>4.8160000000000001E-2</v>
      </c>
      <c r="L18" s="104">
        <f>E18*K18</f>
        <v>0.36408960000000001</v>
      </c>
      <c r="O18" s="101">
        <v>20</v>
      </c>
      <c r="P18" s="101" t="s">
        <v>134</v>
      </c>
      <c r="V18" s="105" t="s">
        <v>61</v>
      </c>
    </row>
    <row r="19" spans="1:22" ht="25.5">
      <c r="A19" s="98">
        <v>3</v>
      </c>
      <c r="B19" s="99" t="s">
        <v>130</v>
      </c>
      <c r="C19" s="100" t="s">
        <v>138</v>
      </c>
      <c r="D19" s="121" t="s">
        <v>139</v>
      </c>
      <c r="E19" s="102">
        <v>7.56</v>
      </c>
      <c r="F19" s="101" t="s">
        <v>133</v>
      </c>
      <c r="H19" s="103">
        <f>ROUND(E19*G19, 2)</f>
        <v>0</v>
      </c>
      <c r="J19" s="103">
        <f>ROUND(E19*G19, 2)</f>
        <v>0</v>
      </c>
      <c r="K19" s="104">
        <v>4.4600000000000004E-3</v>
      </c>
      <c r="L19" s="104">
        <f>E19*K19</f>
        <v>3.37176E-2</v>
      </c>
      <c r="O19" s="101">
        <v>20</v>
      </c>
      <c r="P19" s="101" t="s">
        <v>134</v>
      </c>
      <c r="V19" s="105" t="s">
        <v>61</v>
      </c>
    </row>
    <row r="20" spans="1:22">
      <c r="D20" s="132" t="s">
        <v>140</v>
      </c>
      <c r="E20" s="133">
        <f>J20</f>
        <v>0</v>
      </c>
      <c r="H20" s="133">
        <f>SUM(H17:H19)</f>
        <v>0</v>
      </c>
      <c r="I20" s="133">
        <f>SUM(I17:I19)</f>
        <v>0</v>
      </c>
      <c r="J20" s="133">
        <f>SUM(J17:J19)</f>
        <v>0</v>
      </c>
      <c r="L20" s="134">
        <f>SUM(L17:L19)</f>
        <v>0.39780720000000003</v>
      </c>
      <c r="N20" s="135">
        <f>SUM(N17:N19)</f>
        <v>0</v>
      </c>
    </row>
    <row r="22" spans="1:22">
      <c r="B22" s="100" t="s">
        <v>92</v>
      </c>
    </row>
    <row r="23" spans="1:22">
      <c r="A23" s="98">
        <v>4</v>
      </c>
      <c r="B23" s="99" t="s">
        <v>130</v>
      </c>
      <c r="C23" s="100" t="s">
        <v>141</v>
      </c>
      <c r="D23" s="121" t="s">
        <v>142</v>
      </c>
      <c r="E23" s="102">
        <v>352.36</v>
      </c>
      <c r="F23" s="101" t="s">
        <v>133</v>
      </c>
      <c r="H23" s="103">
        <f t="shared" ref="H23:H32" si="0">ROUND(E23*G23, 2)</f>
        <v>0</v>
      </c>
      <c r="J23" s="103">
        <f t="shared" ref="J23:J32" si="1">ROUND(E23*G23, 2)</f>
        <v>0</v>
      </c>
      <c r="O23" s="101">
        <v>20</v>
      </c>
      <c r="P23" s="101" t="s">
        <v>134</v>
      </c>
      <c r="V23" s="105" t="s">
        <v>61</v>
      </c>
    </row>
    <row r="24" spans="1:22">
      <c r="A24" s="98">
        <v>5</v>
      </c>
      <c r="B24" s="99" t="s">
        <v>143</v>
      </c>
      <c r="C24" s="100" t="s">
        <v>144</v>
      </c>
      <c r="D24" s="121" t="s">
        <v>145</v>
      </c>
      <c r="E24" s="102">
        <v>4</v>
      </c>
      <c r="F24" s="101" t="s">
        <v>146</v>
      </c>
      <c r="H24" s="103">
        <f t="shared" si="0"/>
        <v>0</v>
      </c>
      <c r="J24" s="103">
        <f t="shared" si="1"/>
        <v>0</v>
      </c>
      <c r="K24" s="104">
        <v>6.2E-4</v>
      </c>
      <c r="L24" s="104">
        <f>E24*K24</f>
        <v>2.48E-3</v>
      </c>
      <c r="O24" s="101">
        <v>20</v>
      </c>
      <c r="P24" s="101" t="s">
        <v>134</v>
      </c>
      <c r="V24" s="105" t="s">
        <v>61</v>
      </c>
    </row>
    <row r="25" spans="1:22">
      <c r="A25" s="98">
        <v>6</v>
      </c>
      <c r="B25" s="99" t="s">
        <v>147</v>
      </c>
      <c r="C25" s="100" t="s">
        <v>148</v>
      </c>
      <c r="D25" s="121" t="s">
        <v>149</v>
      </c>
      <c r="E25" s="102">
        <v>1.704</v>
      </c>
      <c r="F25" s="101" t="s">
        <v>150</v>
      </c>
      <c r="H25" s="103">
        <f t="shared" si="0"/>
        <v>0</v>
      </c>
      <c r="J25" s="103">
        <f t="shared" si="1"/>
        <v>0</v>
      </c>
      <c r="O25" s="101">
        <v>20</v>
      </c>
      <c r="P25" s="101" t="s">
        <v>134</v>
      </c>
      <c r="V25" s="105" t="s">
        <v>61</v>
      </c>
    </row>
    <row r="26" spans="1:22" ht="25.5">
      <c r="A26" s="98">
        <v>7</v>
      </c>
      <c r="B26" s="99" t="s">
        <v>147</v>
      </c>
      <c r="C26" s="100" t="s">
        <v>151</v>
      </c>
      <c r="D26" s="121" t="s">
        <v>152</v>
      </c>
      <c r="E26" s="102">
        <v>34.08</v>
      </c>
      <c r="F26" s="101" t="s">
        <v>150</v>
      </c>
      <c r="H26" s="103">
        <f t="shared" si="0"/>
        <v>0</v>
      </c>
      <c r="J26" s="103">
        <f t="shared" si="1"/>
        <v>0</v>
      </c>
      <c r="O26" s="101">
        <v>20</v>
      </c>
      <c r="P26" s="101" t="s">
        <v>134</v>
      </c>
      <c r="V26" s="105" t="s">
        <v>61</v>
      </c>
    </row>
    <row r="27" spans="1:22" ht="25.5">
      <c r="A27" s="98">
        <v>8</v>
      </c>
      <c r="B27" s="99" t="s">
        <v>147</v>
      </c>
      <c r="C27" s="100" t="s">
        <v>153</v>
      </c>
      <c r="D27" s="121" t="s">
        <v>154</v>
      </c>
      <c r="E27" s="102">
        <v>1.704</v>
      </c>
      <c r="F27" s="101" t="s">
        <v>150</v>
      </c>
      <c r="H27" s="103">
        <f t="shared" si="0"/>
        <v>0</v>
      </c>
      <c r="J27" s="103">
        <f t="shared" si="1"/>
        <v>0</v>
      </c>
      <c r="O27" s="101">
        <v>20</v>
      </c>
      <c r="P27" s="101" t="s">
        <v>134</v>
      </c>
      <c r="V27" s="105" t="s">
        <v>61</v>
      </c>
    </row>
    <row r="28" spans="1:22" ht="25.5">
      <c r="A28" s="98">
        <v>9</v>
      </c>
      <c r="B28" s="99" t="s">
        <v>147</v>
      </c>
      <c r="C28" s="100" t="s">
        <v>155</v>
      </c>
      <c r="D28" s="121" t="s">
        <v>156</v>
      </c>
      <c r="E28" s="102">
        <v>17.04</v>
      </c>
      <c r="F28" s="101" t="s">
        <v>150</v>
      </c>
      <c r="H28" s="103">
        <f t="shared" si="0"/>
        <v>0</v>
      </c>
      <c r="J28" s="103">
        <f t="shared" si="1"/>
        <v>0</v>
      </c>
      <c r="O28" s="101">
        <v>20</v>
      </c>
      <c r="P28" s="101" t="s">
        <v>134</v>
      </c>
      <c r="V28" s="105" t="s">
        <v>61</v>
      </c>
    </row>
    <row r="29" spans="1:22">
      <c r="A29" s="98">
        <v>10</v>
      </c>
      <c r="B29" s="99" t="s">
        <v>157</v>
      </c>
      <c r="C29" s="100" t="s">
        <v>158</v>
      </c>
      <c r="D29" s="121" t="s">
        <v>159</v>
      </c>
      <c r="E29" s="102">
        <v>1.704</v>
      </c>
      <c r="F29" s="101" t="s">
        <v>150</v>
      </c>
      <c r="H29" s="103">
        <f t="shared" si="0"/>
        <v>0</v>
      </c>
      <c r="J29" s="103">
        <f t="shared" si="1"/>
        <v>0</v>
      </c>
      <c r="O29" s="101">
        <v>20</v>
      </c>
      <c r="P29" s="101" t="s">
        <v>134</v>
      </c>
      <c r="V29" s="105" t="s">
        <v>61</v>
      </c>
    </row>
    <row r="30" spans="1:22" ht="25.5">
      <c r="A30" s="98">
        <v>11</v>
      </c>
      <c r="B30" s="99" t="s">
        <v>147</v>
      </c>
      <c r="C30" s="100" t="s">
        <v>160</v>
      </c>
      <c r="D30" s="121" t="s">
        <v>161</v>
      </c>
      <c r="E30" s="102">
        <v>1.704</v>
      </c>
      <c r="F30" s="101" t="s">
        <v>150</v>
      </c>
      <c r="H30" s="103">
        <f t="shared" si="0"/>
        <v>0</v>
      </c>
      <c r="J30" s="103">
        <f t="shared" si="1"/>
        <v>0</v>
      </c>
      <c r="O30" s="101">
        <v>20</v>
      </c>
      <c r="P30" s="101" t="s">
        <v>134</v>
      </c>
      <c r="V30" s="105" t="s">
        <v>61</v>
      </c>
    </row>
    <row r="31" spans="1:22">
      <c r="A31" s="98">
        <v>12</v>
      </c>
      <c r="B31" s="99" t="s">
        <v>162</v>
      </c>
      <c r="C31" s="100" t="s">
        <v>163</v>
      </c>
      <c r="D31" s="121" t="s">
        <v>164</v>
      </c>
      <c r="E31" s="102">
        <v>1.274</v>
      </c>
      <c r="F31" s="101" t="s">
        <v>150</v>
      </c>
      <c r="H31" s="103">
        <f t="shared" si="0"/>
        <v>0</v>
      </c>
      <c r="J31" s="103">
        <f t="shared" si="1"/>
        <v>0</v>
      </c>
      <c r="O31" s="101">
        <v>20</v>
      </c>
      <c r="P31" s="101" t="s">
        <v>134</v>
      </c>
      <c r="V31" s="105" t="s">
        <v>61</v>
      </c>
    </row>
    <row r="32" spans="1:22">
      <c r="A32" s="98">
        <v>13</v>
      </c>
      <c r="B32" s="99" t="s">
        <v>162</v>
      </c>
      <c r="C32" s="100" t="s">
        <v>165</v>
      </c>
      <c r="D32" s="121" t="s">
        <v>166</v>
      </c>
      <c r="E32" s="102">
        <v>1.274</v>
      </c>
      <c r="F32" s="101" t="s">
        <v>150</v>
      </c>
      <c r="H32" s="103">
        <f t="shared" si="0"/>
        <v>0</v>
      </c>
      <c r="J32" s="103">
        <f t="shared" si="1"/>
        <v>0</v>
      </c>
      <c r="O32" s="101">
        <v>20</v>
      </c>
      <c r="P32" s="101" t="s">
        <v>134</v>
      </c>
      <c r="V32" s="105" t="s">
        <v>61</v>
      </c>
    </row>
    <row r="33" spans="1:22">
      <c r="D33" s="132" t="s">
        <v>167</v>
      </c>
      <c r="E33" s="133">
        <f>J33</f>
        <v>0</v>
      </c>
      <c r="H33" s="133">
        <f>SUM(H22:H32)</f>
        <v>0</v>
      </c>
      <c r="I33" s="133">
        <f>SUM(I22:I32)</f>
        <v>0</v>
      </c>
      <c r="J33" s="133">
        <f>SUM(J22:J32)</f>
        <v>0</v>
      </c>
      <c r="L33" s="134">
        <f>SUM(L22:L32)</f>
        <v>2.48E-3</v>
      </c>
      <c r="N33" s="135">
        <f>SUM(N22:N32)</f>
        <v>0</v>
      </c>
    </row>
    <row r="35" spans="1:22">
      <c r="D35" s="132" t="s">
        <v>93</v>
      </c>
      <c r="E35" s="135">
        <f>J35</f>
        <v>0</v>
      </c>
      <c r="H35" s="133">
        <f>+H15+H20+H33</f>
        <v>0</v>
      </c>
      <c r="I35" s="133">
        <f>+I15+I20+I33</f>
        <v>0</v>
      </c>
      <c r="J35" s="133">
        <f>+J15+J20+J33</f>
        <v>0</v>
      </c>
      <c r="L35" s="134">
        <f>+L15+L20+L33</f>
        <v>1.2741152</v>
      </c>
      <c r="N35" s="135">
        <f>+N15+N20+N33</f>
        <v>0</v>
      </c>
    </row>
    <row r="37" spans="1:22">
      <c r="B37" s="131" t="s">
        <v>168</v>
      </c>
    </row>
    <row r="38" spans="1:22">
      <c r="B38" s="100" t="s">
        <v>94</v>
      </c>
    </row>
    <row r="39" spans="1:22">
      <c r="A39" s="98">
        <v>14</v>
      </c>
      <c r="B39" s="99" t="s">
        <v>169</v>
      </c>
      <c r="C39" s="100" t="s">
        <v>170</v>
      </c>
      <c r="D39" s="121" t="s">
        <v>171</v>
      </c>
      <c r="E39" s="102">
        <v>105.705</v>
      </c>
      <c r="F39" s="101" t="s">
        <v>133</v>
      </c>
      <c r="H39" s="103">
        <f>ROUND(E39*G39, 2)</f>
        <v>0</v>
      </c>
      <c r="J39" s="103">
        <f t="shared" ref="J39:J47" si="2">ROUND(E39*G39, 2)</f>
        <v>0</v>
      </c>
      <c r="K39" s="104">
        <v>1.004E-2</v>
      </c>
      <c r="L39" s="104">
        <f>E39*K39</f>
        <v>1.0612782000000001</v>
      </c>
      <c r="O39" s="101">
        <v>20</v>
      </c>
      <c r="P39" s="101" t="s">
        <v>134</v>
      </c>
      <c r="V39" s="105" t="s">
        <v>172</v>
      </c>
    </row>
    <row r="40" spans="1:22" ht="25.5">
      <c r="A40" s="98">
        <v>15</v>
      </c>
      <c r="B40" s="99" t="s">
        <v>173</v>
      </c>
      <c r="C40" s="100" t="s">
        <v>174</v>
      </c>
      <c r="D40" s="121" t="s">
        <v>175</v>
      </c>
      <c r="E40" s="102">
        <v>352.36</v>
      </c>
      <c r="F40" s="101" t="s">
        <v>133</v>
      </c>
      <c r="H40" s="103">
        <f>ROUND(E40*G40, 2)</f>
        <v>0</v>
      </c>
      <c r="J40" s="103">
        <f t="shared" si="2"/>
        <v>0</v>
      </c>
      <c r="O40" s="101">
        <v>20</v>
      </c>
      <c r="P40" s="101" t="s">
        <v>134</v>
      </c>
      <c r="V40" s="105" t="s">
        <v>172</v>
      </c>
    </row>
    <row r="41" spans="1:22">
      <c r="A41" s="98">
        <v>16</v>
      </c>
      <c r="B41" s="99" t="s">
        <v>176</v>
      </c>
      <c r="C41" s="100" t="s">
        <v>177</v>
      </c>
      <c r="D41" s="121" t="s">
        <v>178</v>
      </c>
      <c r="E41" s="102">
        <v>0.25</v>
      </c>
      <c r="F41" s="101" t="s">
        <v>150</v>
      </c>
      <c r="I41" s="103">
        <f>ROUND(E41*G41, 2)</f>
        <v>0</v>
      </c>
      <c r="J41" s="103">
        <f t="shared" si="2"/>
        <v>0</v>
      </c>
      <c r="K41" s="104">
        <v>1</v>
      </c>
      <c r="L41" s="104">
        <f>E41*K41</f>
        <v>0.25</v>
      </c>
      <c r="O41" s="101">
        <v>20</v>
      </c>
      <c r="P41" s="101" t="s">
        <v>134</v>
      </c>
      <c r="V41" s="105" t="s">
        <v>49</v>
      </c>
    </row>
    <row r="42" spans="1:22" ht="25.5">
      <c r="A42" s="98">
        <v>17</v>
      </c>
      <c r="B42" s="99" t="s">
        <v>173</v>
      </c>
      <c r="C42" s="100" t="s">
        <v>179</v>
      </c>
      <c r="D42" s="121" t="s">
        <v>180</v>
      </c>
      <c r="E42" s="102">
        <v>352.36</v>
      </c>
      <c r="F42" s="101" t="s">
        <v>133</v>
      </c>
      <c r="H42" s="103">
        <f>ROUND(E42*G42, 2)</f>
        <v>0</v>
      </c>
      <c r="J42" s="103">
        <f t="shared" si="2"/>
        <v>0</v>
      </c>
      <c r="K42" s="104">
        <v>4.3800000000000002E-3</v>
      </c>
      <c r="L42" s="104">
        <f>E42*K42</f>
        <v>1.5433368000000001</v>
      </c>
      <c r="O42" s="101">
        <v>20</v>
      </c>
      <c r="P42" s="101" t="s">
        <v>134</v>
      </c>
      <c r="V42" s="105" t="s">
        <v>172</v>
      </c>
    </row>
    <row r="43" spans="1:22">
      <c r="A43" s="98">
        <v>18</v>
      </c>
      <c r="B43" s="99" t="s">
        <v>176</v>
      </c>
      <c r="C43" s="100" t="s">
        <v>181</v>
      </c>
      <c r="D43" s="121" t="s">
        <v>182</v>
      </c>
      <c r="E43" s="102">
        <v>405.214</v>
      </c>
      <c r="F43" s="101" t="s">
        <v>133</v>
      </c>
      <c r="I43" s="103">
        <f>ROUND(E43*G43, 2)</f>
        <v>0</v>
      </c>
      <c r="J43" s="103">
        <f t="shared" si="2"/>
        <v>0</v>
      </c>
      <c r="K43" s="104">
        <v>4.3E-3</v>
      </c>
      <c r="L43" s="104">
        <f>E43*K43</f>
        <v>1.7424202</v>
      </c>
      <c r="O43" s="101">
        <v>20</v>
      </c>
      <c r="P43" s="101" t="s">
        <v>134</v>
      </c>
      <c r="V43" s="105" t="s">
        <v>49</v>
      </c>
    </row>
    <row r="44" spans="1:22" ht="25.5">
      <c r="A44" s="98">
        <v>19</v>
      </c>
      <c r="B44" s="99" t="s">
        <v>173</v>
      </c>
      <c r="C44" s="100" t="s">
        <v>183</v>
      </c>
      <c r="D44" s="121" t="s">
        <v>184</v>
      </c>
      <c r="E44" s="102">
        <v>352.36</v>
      </c>
      <c r="F44" s="101" t="s">
        <v>133</v>
      </c>
      <c r="H44" s="103">
        <f>ROUND(E44*G44, 2)</f>
        <v>0</v>
      </c>
      <c r="J44" s="103">
        <f t="shared" si="2"/>
        <v>0</v>
      </c>
      <c r="O44" s="101">
        <v>20</v>
      </c>
      <c r="P44" s="101" t="s">
        <v>134</v>
      </c>
      <c r="V44" s="105" t="s">
        <v>172</v>
      </c>
    </row>
    <row r="45" spans="1:22">
      <c r="A45" s="98">
        <v>20</v>
      </c>
      <c r="B45" s="99" t="s">
        <v>176</v>
      </c>
      <c r="C45" s="100" t="s">
        <v>185</v>
      </c>
      <c r="D45" s="121" t="s">
        <v>186</v>
      </c>
      <c r="E45" s="102">
        <v>80</v>
      </c>
      <c r="F45" s="101" t="s">
        <v>187</v>
      </c>
      <c r="I45" s="103">
        <f>ROUND(E45*G45, 2)</f>
        <v>0</v>
      </c>
      <c r="J45" s="103">
        <f t="shared" si="2"/>
        <v>0</v>
      </c>
      <c r="K45" s="104">
        <v>1E-3</v>
      </c>
      <c r="L45" s="104">
        <f>E45*K45</f>
        <v>0.08</v>
      </c>
      <c r="O45" s="101">
        <v>20</v>
      </c>
      <c r="P45" s="101" t="s">
        <v>134</v>
      </c>
      <c r="V45" s="105" t="s">
        <v>49</v>
      </c>
    </row>
    <row r="46" spans="1:22" ht="25.5">
      <c r="A46" s="98">
        <v>21</v>
      </c>
      <c r="B46" s="99" t="s">
        <v>173</v>
      </c>
      <c r="C46" s="100" t="s">
        <v>188</v>
      </c>
      <c r="D46" s="121" t="s">
        <v>189</v>
      </c>
      <c r="E46" s="102">
        <v>91.197999999999993</v>
      </c>
      <c r="F46" s="101" t="s">
        <v>122</v>
      </c>
      <c r="H46" s="103">
        <f>ROUND(E46*G46, 2)</f>
        <v>0</v>
      </c>
      <c r="J46" s="103">
        <f t="shared" si="2"/>
        <v>0</v>
      </c>
      <c r="O46" s="101">
        <v>20</v>
      </c>
      <c r="P46" s="101" t="s">
        <v>134</v>
      </c>
      <c r="V46" s="105" t="s">
        <v>172</v>
      </c>
    </row>
    <row r="47" spans="1:22" ht="25.5">
      <c r="A47" s="98">
        <v>22</v>
      </c>
      <c r="B47" s="99" t="s">
        <v>173</v>
      </c>
      <c r="C47" s="100" t="s">
        <v>190</v>
      </c>
      <c r="D47" s="121" t="s">
        <v>191</v>
      </c>
      <c r="E47" s="102">
        <v>91.197999999999993</v>
      </c>
      <c r="F47" s="101" t="s">
        <v>122</v>
      </c>
      <c r="H47" s="103">
        <f>ROUND(E47*G47, 2)</f>
        <v>0</v>
      </c>
      <c r="J47" s="103">
        <f t="shared" si="2"/>
        <v>0</v>
      </c>
      <c r="O47" s="101">
        <v>20</v>
      </c>
      <c r="P47" s="101" t="s">
        <v>134</v>
      </c>
      <c r="V47" s="105" t="s">
        <v>172</v>
      </c>
    </row>
    <row r="48" spans="1:22">
      <c r="D48" s="132" t="s">
        <v>192</v>
      </c>
      <c r="E48" s="133">
        <f>J48</f>
        <v>0</v>
      </c>
      <c r="H48" s="133">
        <f>SUM(H37:H47)</f>
        <v>0</v>
      </c>
      <c r="I48" s="133">
        <f>SUM(I37:I47)</f>
        <v>0</v>
      </c>
      <c r="J48" s="133">
        <f>SUM(J37:J47)</f>
        <v>0</v>
      </c>
      <c r="L48" s="134">
        <f>SUM(L37:L47)</f>
        <v>4.6770351999999997</v>
      </c>
      <c r="N48" s="135">
        <f>SUM(N37:N47)</f>
        <v>0</v>
      </c>
    </row>
    <row r="50" spans="1:22">
      <c r="B50" s="100" t="s">
        <v>95</v>
      </c>
    </row>
    <row r="51" spans="1:22">
      <c r="A51" s="98">
        <v>23</v>
      </c>
      <c r="B51" s="99" t="s">
        <v>193</v>
      </c>
      <c r="C51" s="100" t="s">
        <v>194</v>
      </c>
      <c r="D51" s="121" t="s">
        <v>195</v>
      </c>
      <c r="E51" s="102">
        <v>51.5</v>
      </c>
      <c r="F51" s="101" t="s">
        <v>196</v>
      </c>
      <c r="H51" s="103">
        <f>ROUND(E51*G51, 2)</f>
        <v>0</v>
      </c>
      <c r="J51" s="103">
        <f>ROUND(E51*G51, 2)</f>
        <v>0</v>
      </c>
      <c r="K51" s="104">
        <v>2.8800000000000002E-3</v>
      </c>
      <c r="L51" s="104">
        <f>E51*K51</f>
        <v>0.14832000000000001</v>
      </c>
      <c r="O51" s="101">
        <v>20</v>
      </c>
      <c r="P51" s="101" t="s">
        <v>134</v>
      </c>
      <c r="V51" s="105" t="s">
        <v>172</v>
      </c>
    </row>
    <row r="52" spans="1:22">
      <c r="A52" s="98">
        <v>24</v>
      </c>
      <c r="B52" s="99" t="s">
        <v>193</v>
      </c>
      <c r="C52" s="100" t="s">
        <v>197</v>
      </c>
      <c r="D52" s="121" t="s">
        <v>198</v>
      </c>
      <c r="E52" s="102">
        <v>5.04</v>
      </c>
      <c r="F52" s="101" t="s">
        <v>133</v>
      </c>
      <c r="H52" s="103">
        <f>ROUND(E52*G52, 2)</f>
        <v>0</v>
      </c>
      <c r="J52" s="103">
        <f>ROUND(E52*G52, 2)</f>
        <v>0</v>
      </c>
      <c r="K52" s="104">
        <v>6.8300000000000001E-3</v>
      </c>
      <c r="L52" s="104">
        <f>E52*K52</f>
        <v>3.4423200000000001E-2</v>
      </c>
      <c r="O52" s="101">
        <v>20</v>
      </c>
      <c r="P52" s="101" t="s">
        <v>134</v>
      </c>
      <c r="V52" s="105" t="s">
        <v>172</v>
      </c>
    </row>
    <row r="53" spans="1:22">
      <c r="A53" s="98">
        <v>25</v>
      </c>
      <c r="B53" s="99" t="s">
        <v>193</v>
      </c>
      <c r="C53" s="100" t="s">
        <v>199</v>
      </c>
      <c r="D53" s="121" t="s">
        <v>200</v>
      </c>
      <c r="E53" s="102">
        <v>5.04</v>
      </c>
      <c r="F53" s="101" t="s">
        <v>133</v>
      </c>
      <c r="H53" s="103">
        <f>ROUND(E53*G53, 2)</f>
        <v>0</v>
      </c>
      <c r="J53" s="103">
        <f>ROUND(E53*G53, 2)</f>
        <v>0</v>
      </c>
      <c r="M53" s="102">
        <v>7.0000000000000001E-3</v>
      </c>
      <c r="N53" s="102">
        <f>E53*M53</f>
        <v>3.5279999999999999E-2</v>
      </c>
      <c r="O53" s="101">
        <v>20</v>
      </c>
      <c r="P53" s="101" t="s">
        <v>134</v>
      </c>
      <c r="V53" s="105" t="s">
        <v>172</v>
      </c>
    </row>
    <row r="54" spans="1:22" ht="25.5">
      <c r="A54" s="98">
        <v>26</v>
      </c>
      <c r="B54" s="99" t="s">
        <v>193</v>
      </c>
      <c r="C54" s="100" t="s">
        <v>201</v>
      </c>
      <c r="D54" s="121" t="s">
        <v>202</v>
      </c>
      <c r="E54" s="102">
        <v>11.194000000000001</v>
      </c>
      <c r="F54" s="101" t="s">
        <v>122</v>
      </c>
      <c r="H54" s="103">
        <f>ROUND(E54*G54, 2)</f>
        <v>0</v>
      </c>
      <c r="J54" s="103">
        <f>ROUND(E54*G54, 2)</f>
        <v>0</v>
      </c>
      <c r="O54" s="101">
        <v>20</v>
      </c>
      <c r="P54" s="101" t="s">
        <v>134</v>
      </c>
      <c r="V54" s="105" t="s">
        <v>172</v>
      </c>
    </row>
    <row r="55" spans="1:22" ht="25.5">
      <c r="A55" s="98">
        <v>27</v>
      </c>
      <c r="B55" s="99" t="s">
        <v>193</v>
      </c>
      <c r="C55" s="100" t="s">
        <v>203</v>
      </c>
      <c r="D55" s="121" t="s">
        <v>204</v>
      </c>
      <c r="E55" s="102">
        <v>11.194000000000001</v>
      </c>
      <c r="F55" s="101" t="s">
        <v>122</v>
      </c>
      <c r="H55" s="103">
        <f>ROUND(E55*G55, 2)</f>
        <v>0</v>
      </c>
      <c r="J55" s="103">
        <f>ROUND(E55*G55, 2)</f>
        <v>0</v>
      </c>
      <c r="O55" s="101">
        <v>20</v>
      </c>
      <c r="P55" s="101" t="s">
        <v>134</v>
      </c>
      <c r="V55" s="105" t="s">
        <v>172</v>
      </c>
    </row>
    <row r="56" spans="1:22">
      <c r="D56" s="132" t="s">
        <v>205</v>
      </c>
      <c r="E56" s="133">
        <f>J56</f>
        <v>0</v>
      </c>
      <c r="H56" s="133">
        <f>SUM(H50:H55)</f>
        <v>0</v>
      </c>
      <c r="I56" s="133">
        <f>SUM(I50:I55)</f>
        <v>0</v>
      </c>
      <c r="J56" s="133">
        <f>SUM(J50:J55)</f>
        <v>0</v>
      </c>
      <c r="L56" s="134">
        <f>SUM(L50:L55)</f>
        <v>0.18274319999999999</v>
      </c>
      <c r="N56" s="135">
        <f>SUM(N50:N55)</f>
        <v>3.5279999999999999E-2</v>
      </c>
    </row>
    <row r="58" spans="1:22">
      <c r="D58" s="132" t="s">
        <v>96</v>
      </c>
      <c r="E58" s="135">
        <f>J58</f>
        <v>0</v>
      </c>
      <c r="H58" s="133">
        <f>+H48+H56</f>
        <v>0</v>
      </c>
      <c r="I58" s="133">
        <f>+I48+I56</f>
        <v>0</v>
      </c>
      <c r="J58" s="133">
        <f>+J48+J56</f>
        <v>0</v>
      </c>
      <c r="L58" s="134">
        <f>+L48+L56</f>
        <v>4.8597783999999997</v>
      </c>
      <c r="N58" s="135">
        <f>+N48+N56</f>
        <v>3.5279999999999999E-2</v>
      </c>
    </row>
    <row r="60" spans="1:22">
      <c r="B60" s="131" t="s">
        <v>97</v>
      </c>
    </row>
    <row r="61" spans="1:22">
      <c r="B61" s="100" t="s">
        <v>97</v>
      </c>
    </row>
    <row r="62" spans="1:22" ht="25.5">
      <c r="A62" s="98">
        <v>28</v>
      </c>
      <c r="B62" s="99" t="s">
        <v>206</v>
      </c>
      <c r="C62" s="100" t="s">
        <v>207</v>
      </c>
      <c r="D62" s="121" t="s">
        <v>208</v>
      </c>
      <c r="E62" s="102">
        <v>85</v>
      </c>
      <c r="F62" s="101" t="s">
        <v>196</v>
      </c>
      <c r="H62" s="103">
        <f>ROUND(E62*G62, 2)</f>
        <v>0</v>
      </c>
      <c r="J62" s="103">
        <f>ROUND(E62*G62, 2)</f>
        <v>0</v>
      </c>
      <c r="O62" s="101">
        <v>20</v>
      </c>
      <c r="P62" s="101" t="s">
        <v>134</v>
      </c>
      <c r="V62" s="105" t="s">
        <v>209</v>
      </c>
    </row>
    <row r="63" spans="1:22">
      <c r="D63" s="132" t="s">
        <v>98</v>
      </c>
      <c r="E63" s="133">
        <f>J63</f>
        <v>0</v>
      </c>
      <c r="H63" s="133">
        <f>SUM(H60:H62)</f>
        <v>0</v>
      </c>
      <c r="I63" s="133">
        <f>SUM(I60:I62)</f>
        <v>0</v>
      </c>
      <c r="J63" s="133">
        <f>SUM(J60:J62)</f>
        <v>0</v>
      </c>
      <c r="L63" s="134">
        <f>SUM(L60:L62)</f>
        <v>0</v>
      </c>
      <c r="N63" s="135">
        <f>SUM(N60:N62)</f>
        <v>0</v>
      </c>
    </row>
    <row r="65" spans="4:14">
      <c r="D65" s="132" t="s">
        <v>98</v>
      </c>
      <c r="E65" s="133">
        <f>J65</f>
        <v>0</v>
      </c>
      <c r="H65" s="133">
        <f>+H63</f>
        <v>0</v>
      </c>
      <c r="I65" s="133">
        <f>+I63</f>
        <v>0</v>
      </c>
      <c r="J65" s="133">
        <f>+J63</f>
        <v>0</v>
      </c>
      <c r="L65" s="134">
        <f>+L63</f>
        <v>0</v>
      </c>
      <c r="N65" s="135">
        <f>+N63</f>
        <v>0</v>
      </c>
    </row>
    <row r="67" spans="4:14">
      <c r="D67" s="137" t="s">
        <v>99</v>
      </c>
      <c r="E67" s="133">
        <f>J67</f>
        <v>0</v>
      </c>
      <c r="H67" s="133">
        <f>+H35+H58+H65</f>
        <v>0</v>
      </c>
      <c r="I67" s="133">
        <f>+I35+I58+I65</f>
        <v>0</v>
      </c>
      <c r="J67" s="133">
        <f>+J35+J58+J65</f>
        <v>0</v>
      </c>
      <c r="L67" s="134">
        <f>+L35+L58+L65</f>
        <v>6.1338935999999995</v>
      </c>
      <c r="N67" s="135">
        <f>+N35+N58+N65</f>
        <v>3.5279999999999999E-2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2016-04-18T11:45:03Z</cp:lastPrinted>
  <dcterms:created xsi:type="dcterms:W3CDTF">1999-04-06T07:39:42Z</dcterms:created>
  <dcterms:modified xsi:type="dcterms:W3CDTF">2019-07-29T11:59:37Z</dcterms:modified>
</cp:coreProperties>
</file>