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aloha\POMOCNE\"/>
    </mc:Choice>
  </mc:AlternateContent>
  <bookViews>
    <workbookView xWindow="0" yWindow="0" windowWidth="28800" windowHeight="12615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D17" i="1"/>
  <c r="E17" i="1"/>
  <c r="F17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L14" i="3"/>
  <c r="E15" i="3"/>
  <c r="H15" i="3"/>
  <c r="I15" i="3"/>
  <c r="J15" i="3"/>
  <c r="L15" i="3"/>
  <c r="N15" i="3"/>
  <c r="H18" i="3"/>
  <c r="J18" i="3"/>
  <c r="L18" i="3"/>
  <c r="H19" i="3"/>
  <c r="J19" i="3"/>
  <c r="H20" i="3"/>
  <c r="J20" i="3"/>
  <c r="E21" i="3"/>
  <c r="H21" i="3"/>
  <c r="I21" i="3"/>
  <c r="J21" i="3"/>
  <c r="L21" i="3"/>
  <c r="N21" i="3"/>
  <c r="E23" i="3"/>
  <c r="H23" i="3"/>
  <c r="I23" i="3"/>
  <c r="J23" i="3"/>
  <c r="L23" i="3"/>
  <c r="N23" i="3"/>
  <c r="H27" i="3"/>
  <c r="J27" i="3"/>
  <c r="H28" i="3"/>
  <c r="J28" i="3"/>
  <c r="L28" i="3"/>
  <c r="I29" i="3"/>
  <c r="J29" i="3"/>
  <c r="H30" i="3"/>
  <c r="J30" i="3"/>
  <c r="N30" i="3"/>
  <c r="H31" i="3"/>
  <c r="J31" i="3"/>
  <c r="L31" i="3"/>
  <c r="I32" i="3"/>
  <c r="J32" i="3"/>
  <c r="L32" i="3"/>
  <c r="H33" i="3"/>
  <c r="J33" i="3"/>
  <c r="H34" i="3"/>
  <c r="J34" i="3"/>
  <c r="H35" i="3"/>
  <c r="J35" i="3"/>
  <c r="E36" i="3"/>
  <c r="H36" i="3"/>
  <c r="I36" i="3"/>
  <c r="J36" i="3"/>
  <c r="L36" i="3"/>
  <c r="N36" i="3"/>
  <c r="E38" i="3"/>
  <c r="H38" i="3"/>
  <c r="I38" i="3"/>
  <c r="J38" i="3"/>
  <c r="L38" i="3"/>
  <c r="N38" i="3"/>
  <c r="E40" i="3"/>
  <c r="H40" i="3"/>
  <c r="I40" i="3"/>
  <c r="J40" i="3"/>
  <c r="L40" i="3"/>
  <c r="N40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6" i="2"/>
  <c r="C16" i="2"/>
  <c r="D16" i="2"/>
  <c r="E16" i="2"/>
  <c r="F16" i="2"/>
  <c r="G16" i="2"/>
  <c r="B17" i="2"/>
  <c r="C17" i="2"/>
  <c r="D17" i="2"/>
  <c r="E17" i="2"/>
  <c r="F17" i="2"/>
  <c r="G17" i="2"/>
  <c r="B20" i="2"/>
  <c r="C20" i="2"/>
  <c r="D20" i="2"/>
  <c r="E20" i="2"/>
  <c r="F20" i="2"/>
  <c r="G20" i="2"/>
</calcChain>
</file>

<file path=xl/sharedStrings.xml><?xml version="1.0" encoding="utf-8"?>
<sst xmlns="http://schemas.openxmlformats.org/spreadsheetml/2006/main" count="298" uniqueCount="167">
  <si>
    <t xml:space="preserve"> Mesto Rožňava</t>
  </si>
  <si>
    <t>V module</t>
  </si>
  <si>
    <t>Hlavička1</t>
  </si>
  <si>
    <t>Mena</t>
  </si>
  <si>
    <t>Hlavička2</t>
  </si>
  <si>
    <t>Obdobie</t>
  </si>
  <si>
    <t>Stavba :Oprava podláh - ZŚ Zoltána Fábryho, Rožňava</t>
  </si>
  <si>
    <t>Miesto:</t>
  </si>
  <si>
    <t>Rozpočet</t>
  </si>
  <si>
    <t>Krycí list rozpočtu v</t>
  </si>
  <si>
    <t>EUR</t>
  </si>
  <si>
    <t>JKSO :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</si>
  <si>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</si>
  <si>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</si>
  <si>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</si>
  <si>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</si>
  <si>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</si>
  <si>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</si>
  <si>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</si>
  <si>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</si>
  <si>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</si>
  <si>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</si>
  <si>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25.07.2019</t>
  </si>
  <si>
    <t>VF</t>
  </si>
  <si>
    <t>Odberateľ:</t>
  </si>
  <si>
    <t>Mesto Rožňava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</si>
  <si>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</si>
  <si>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</si>
  <si>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</si>
  <si>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</si>
  <si>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</si>
  <si>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</si>
  <si>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</si>
  <si>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</si>
  <si>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</si>
  <si>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</si>
  <si>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</si>
  <si>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</si>
  <si>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</si>
  <si>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</si>
  <si>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</si>
  <si>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</si>
  <si>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</si>
  <si>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</si>
  <si>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</si>
  <si>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</si>
  <si>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</si>
  <si>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</si>
  <si>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</si>
  <si>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</si>
  <si>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</si>
  <si>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</si>
  <si>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</si>
  <si>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</si>
  <si>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</si>
  <si>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</si>
  <si>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</si>
  <si>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</si>
  <si>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</si>
  <si>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</si>
  <si>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</si>
  <si>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</si>
  <si>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</si>
  <si>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</si>
  <si>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</si>
  <si>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</si>
  <si>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</si>
  <si>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</si>
  <si>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</si>
  <si>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</si>
  <si>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</si>
  <si>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</si>
  <si>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</si>
  <si>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</si>
  <si>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</si>
  <si>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</si>
  <si>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</si>
  <si>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</t>
  </si>
  <si>
    <t xml:space="preserve">Spracoval:                                         </t>
  </si>
  <si>
    <t xml:space="preserve">Projektant: </t>
  </si>
  <si>
    <t xml:space="preserve">JKSO : </t>
  </si>
  <si>
    <t>Rekapitulácia rozpočtu v</t>
  </si>
  <si>
    <t xml:space="preserve">Dodávateľ: </t>
  </si>
  <si>
    <t>Dátum: 25.07.2019</t>
  </si>
  <si>
    <t>Rekapitulácia splátky v</t>
  </si>
  <si>
    <t>Rekapitulácia výrobnej kalkulácie v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</si>
  <si>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</si>
  <si>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</si>
  <si>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</si>
  <si>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</si>
  <si>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</si>
  <si>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</si>
  <si>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</si>
  <si>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6 - ÚPRAVY POVRCHOV, PODLAHY, VÝPLNE</t>
  </si>
  <si>
    <t>9 - OSTATNÉ KONŠTRUKCIE A PRÁCE</t>
  </si>
  <si>
    <t xml:space="preserve">PRÁCE A DODÁVKY HSV  spolu: </t>
  </si>
  <si>
    <t>776 - Podlahy povlakové</t>
  </si>
  <si>
    <t xml:space="preserve">PRÁCE A DODÁVKY PSV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</si>
  <si>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</si>
  <si>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</si>
  <si>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</si>
  <si>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</si>
  <si>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</si>
  <si>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</si>
  <si>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</si>
  <si>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</si>
  <si>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</si>
  <si>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</si>
  <si>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</si>
  <si>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</si>
  <si>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</si>
  <si>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</si>
  <si>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</si>
  <si>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</si>
  <si>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</si>
  <si>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</si>
  <si>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</si>
  <si>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</si>
  <si>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</si>
  <si>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</si>
  <si>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</si>
  <si>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</si>
  <si>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</si>
  <si>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</si>
  <si>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</si>
  <si>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</si>
  <si>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</si>
  <si>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</si>
  <si>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PRÁCE A DODÁVKY HSV</t>
  </si>
  <si>
    <t>011</t>
  </si>
  <si>
    <t xml:space="preserve">63245-1062   </t>
  </si>
  <si>
    <t>Vyspravenie podláh</t>
  </si>
  <si>
    <t>m2</t>
  </si>
  <si>
    <t xml:space="preserve">                    </t>
  </si>
  <si>
    <t xml:space="preserve">6 - ÚPRAVY POVRCHOV, PODLAHY, VÝPLNE  spolu: </t>
  </si>
  <si>
    <t xml:space="preserve">95290-1111   </t>
  </si>
  <si>
    <t>Vyčistenie budov byt. alebo občian. výstavby pri výške podlažia do 4 m</t>
  </si>
  <si>
    <t xml:space="preserve">99801-1001   </t>
  </si>
  <si>
    <t>Presun hmôt pre budovy murované výšky do 6 m</t>
  </si>
  <si>
    <t>t</t>
  </si>
  <si>
    <t xml:space="preserve">99801-1015   </t>
  </si>
  <si>
    <t>Prípl. za zväčšený presun do 1 km pre budovy murované</t>
  </si>
  <si>
    <t xml:space="preserve">9 - OSTATNÉ KONŠTRUKCIE A PRÁCE  spolu: </t>
  </si>
  <si>
    <t>PRÁCE A DODÁVKY PSV</t>
  </si>
  <si>
    <t>775</t>
  </si>
  <si>
    <t xml:space="preserve">77640-1800   </t>
  </si>
  <si>
    <t>Demontáž soklíkov alebo líšt gumených alebo plastových, vrátane likvidácie</t>
  </si>
  <si>
    <t>m</t>
  </si>
  <si>
    <t>I</t>
  </si>
  <si>
    <t xml:space="preserve">77641-1000   </t>
  </si>
  <si>
    <t>Lepenie podlahových soklíkov alebo líšt gumených</t>
  </si>
  <si>
    <t>MAT</t>
  </si>
  <si>
    <t xml:space="preserve">284 1A9001   </t>
  </si>
  <si>
    <t>Sokel PVC</t>
  </si>
  <si>
    <t xml:space="preserve">77651-1820   </t>
  </si>
  <si>
    <t>Odstránenie povlakových podláh lepených s podložkou, vrátane likvidácie</t>
  </si>
  <si>
    <t xml:space="preserve">77652-1100   </t>
  </si>
  <si>
    <t>Lepenie povlakových podláh plastových pásov</t>
  </si>
  <si>
    <t xml:space="preserve">284 102450   </t>
  </si>
  <si>
    <t>Podlahovina PVC - odolné voči opotrebivaniu, vysokofrekvenotvaná záťaž (školy)</t>
  </si>
  <si>
    <t xml:space="preserve">77652-5111   </t>
  </si>
  <si>
    <t>Spojovanie podlah z plastov zvarovanie za tepla</t>
  </si>
  <si>
    <t xml:space="preserve">99877-6201   </t>
  </si>
  <si>
    <t>Presun hmôt pre podlahy povlakové v objektoch výšky do 6 m</t>
  </si>
  <si>
    <t xml:space="preserve">99877-6292   </t>
  </si>
  <si>
    <t>Prípl. za zväčšený presun hmôt do 100 m pre podlahy povlakové</t>
  </si>
  <si>
    <t xml:space="preserve">776 - Podlahy povlakové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</si>
</sst>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-* #,##0\ &quot;Sk&quot;_-;\-* #,##0\ &quot;Sk&quot;_-;_-* &quot;-&quot;\ &quot;Sk&quot;_-;_-@_-"/>
    <numFmt numFmtId="180" formatCode="#,##0.000"/>
    <numFmt numFmtId="181" formatCode="#,##0.00000"/>
    <numFmt numFmtId="182" formatCode="#,##0&quot; &quot;"/>
    <numFmt numFmtId="187" formatCode="#,##0&quot; Sk&quot;;[Red]&quot;-&quot;#,##0&quot; Sk&quot;"/>
    <numFmt numFmtId="195" formatCode="0.000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7" fontId="6" fillId="0" borderId="1"/>
    <xf numFmtId="0" fontId="6" fillId="0" borderId="1" applyFont="0" applyFill="0"/>
    <xf numFmtId="168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2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0" fontId="1" fillId="0" borderId="0" xfId="0" applyNumberFormat="1" applyFont="1" applyProtection="1"/>
    <xf numFmtId="4" fontId="1" fillId="0" borderId="0" xfId="0" applyNumberFormat="1" applyFont="1" applyProtection="1"/>
    <xf numFmtId="181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3" xfId="28" applyFont="1" applyBorder="1" applyAlignment="1">
      <alignment horizontal="left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center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center" vertical="center"/>
    </xf>
    <xf numFmtId="0" fontId="1" fillId="0" borderId="34" xfId="28" applyFont="1" applyBorder="1" applyAlignment="1">
      <alignment horizontal="left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left" vertical="center"/>
    </xf>
    <xf numFmtId="10" fontId="1" fillId="0" borderId="36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35" xfId="28" applyFont="1" applyBorder="1" applyAlignment="1">
      <alignment horizontal="right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left" vertical="center"/>
    </xf>
    <xf numFmtId="0" fontId="1" fillId="0" borderId="39" xfId="28" applyFont="1" applyBorder="1" applyAlignment="1">
      <alignment horizontal="right" vertical="center"/>
    </xf>
    <xf numFmtId="0" fontId="1" fillId="0" borderId="40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8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1" xfId="28" applyFont="1" applyBorder="1" applyAlignment="1">
      <alignment horizontal="right" vertical="center"/>
    </xf>
    <xf numFmtId="0" fontId="1" fillId="0" borderId="42" xfId="28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43" xfId="28" applyNumberFormat="1" applyFont="1" applyBorder="1" applyAlignment="1">
      <alignment horizontal="right" vertical="center"/>
    </xf>
    <xf numFmtId="0" fontId="1" fillId="0" borderId="44" xfId="28" applyFont="1" applyBorder="1" applyAlignment="1">
      <alignment horizontal="left" vertical="center"/>
    </xf>
    <xf numFmtId="0" fontId="1" fillId="0" borderId="39" xfId="28" applyFont="1" applyBorder="1" applyAlignment="1">
      <alignment horizontal="center" vertical="center"/>
    </xf>
    <xf numFmtId="0" fontId="1" fillId="0" borderId="45" xfId="28" applyFont="1" applyBorder="1" applyAlignment="1">
      <alignment horizontal="center" vertical="center"/>
    </xf>
    <xf numFmtId="0" fontId="1" fillId="0" borderId="46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5" xfId="28" applyFont="1" applyBorder="1" applyAlignment="1">
      <alignment horizontal="left" vertical="center"/>
    </xf>
    <xf numFmtId="0" fontId="3" fillId="0" borderId="47" xfId="28" applyFont="1" applyBorder="1" applyAlignment="1">
      <alignment horizontal="center" vertical="center"/>
    </xf>
    <xf numFmtId="0" fontId="3" fillId="0" borderId="48" xfId="28" applyFont="1" applyBorder="1" applyAlignment="1">
      <alignment horizontal="center" vertical="center"/>
    </xf>
    <xf numFmtId="0" fontId="1" fillId="0" borderId="49" xfId="28" applyFont="1" applyBorder="1" applyAlignment="1">
      <alignment horizontal="left" vertical="center"/>
    </xf>
    <xf numFmtId="182" fontId="1" fillId="0" borderId="5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right" vertical="center"/>
    </xf>
    <xf numFmtId="0" fontId="1" fillId="0" borderId="51" xfId="28" applyNumberFormat="1" applyFont="1" applyBorder="1" applyAlignment="1">
      <alignment horizontal="left" vertical="center"/>
    </xf>
    <xf numFmtId="10" fontId="1" fillId="0" borderId="17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2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6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right" vertic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3" fontId="1" fillId="0" borderId="58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8" xfId="28" applyNumberFormat="1" applyFont="1" applyBorder="1" applyAlignment="1">
      <alignment horizontal="right" vertical="center"/>
    </xf>
    <xf numFmtId="3" fontId="1" fillId="0" borderId="21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0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5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5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/>
    </xf>
    <xf numFmtId="0" fontId="1" fillId="0" borderId="67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9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4" xfId="28" applyNumberFormat="1" applyFont="1" applyBorder="1" applyAlignment="1">
      <alignment horizontal="right" vertical="center"/>
    </xf>
    <xf numFmtId="4" fontId="1" fillId="0" borderId="37" xfId="28" applyNumberFormat="1" applyFont="1" applyBorder="1" applyAlignment="1">
      <alignment horizontal="right" vertical="center"/>
    </xf>
    <xf numFmtId="4" fontId="1" fillId="0" borderId="71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1" fontId="3" fillId="0" borderId="0" xfId="0" applyNumberFormat="1" applyFont="1" applyAlignment="1" applyProtection="1">
      <alignment vertical="top"/>
    </xf>
    <xf numFmtId="180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3" fillId="0" borderId="0" xfId="0" applyNumberFormat="1" applyFont="1" applyAlignment="1" applyProtection="1">
      <alignment horizontal="left" vertical="top" wrapText="1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4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abSelected="1" workbookViewId="0"/>
  </sheetViews>
  <sheetFormatPr defaultRowHeight="12.75"/>
  <cols>
    <col min="1" max="1" width="0.7109375" style="69" customWidth="1"/>
    <col min="2" max="2" width="3.7109375" style="69" customWidth="1"/>
    <col min="3" max="3" width="6.85546875" style="69" customWidth="1"/>
    <col min="4" max="6" width="14" style="69" customWidth="1"/>
    <col min="7" max="7" width="3.85546875" style="69" customWidth="1"/>
    <col min="8" max="8" width="17.7109375" style="69" customWidth="1"/>
    <col min="9" max="9" width="8.7109375" style="69" customWidth="1"/>
    <col min="10" max="10" width="14" style="69" customWidth="1"/>
    <col min="11" max="11" width="2.28515625" style="69" customWidth="1"/>
    <col min="12" max="12" width="6.85546875" style="69" customWidth="1"/>
    <col min="13" max="23" width="9.140625" style="69"/>
    <col min="24" max="25" width="5.7109375" style="69" customWidth="1"/>
    <col min="26" max="26" width="6.5703125" style="69" customWidth="1"/>
    <col min="27" max="27" width="21.42578125" style="69" customWidth="1"/>
    <col min="28" max="28" width="4.28515625" style="69" customWidth="1"/>
    <col min="29" max="29" width="8.28515625" style="69" customWidth="1"/>
    <col min="30" max="30" width="8.7109375" style="69" customWidth="1"/>
    <col min="31" max="16384" width="9.140625" style="69"/>
  </cols>
  <sheetData>
    <row r="1" spans="2:30" ht="28.5" customHeight="1" thickBot="1">
      <c r="B1" s="70" t="s">
        <v>0</v>
      </c>
      <c r="C1" s="70"/>
      <c r="D1" s="70"/>
      <c r="F1" s="89" t="str">
        <f>CONCATENATE(AA2," ",AB2," ",AC2," ",AD2)</f>
        <v xml:space="preserve">Krycí list rozpočtu v EUR  </v>
      </c>
      <c r="G1" s="70"/>
      <c r="H1" s="70"/>
      <c r="I1" s="70"/>
      <c r="J1" s="70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2:30" ht="18" customHeight="1" thickTop="1">
      <c r="B2" s="10"/>
      <c r="C2" s="11" t="s">
        <v>6</v>
      </c>
      <c r="D2" s="11"/>
      <c r="E2" s="11"/>
      <c r="F2" s="11"/>
      <c r="G2" s="12" t="s">
        <v>7</v>
      </c>
      <c r="H2" s="11"/>
      <c r="I2" s="11"/>
      <c r="J2" s="13"/>
      <c r="Z2" s="107" t="s">
        <v>8</v>
      </c>
      <c r="AA2" s="108" t="s">
        <v>9</v>
      </c>
      <c r="AB2" s="108" t="s">
        <v>10</v>
      </c>
      <c r="AC2" s="108"/>
      <c r="AD2" s="109"/>
    </row>
    <row r="3" spans="2:30" ht="18" customHeight="1">
      <c r="B3" s="14"/>
      <c r="C3" s="15"/>
      <c r="D3" s="15"/>
      <c r="E3" s="15"/>
      <c r="F3" s="15"/>
      <c r="G3" s="16" t="s">
        <v>11</v>
      </c>
      <c r="H3" s="15"/>
      <c r="I3" s="15"/>
      <c r="J3" s="17"/>
      <c r="Z3" s="107" t="s">
        <v>12</v>
      </c>
      <c r="AA3" s="108" t="s">
        <v>13</v>
      </c>
      <c r="AB3" s="108" t="s">
        <v>10</v>
      </c>
      <c r="AC3" s="108" t="s">
        <v>14</v>
      </c>
      <c r="AD3" s="109" t="s">
        <v>15</v>
      </c>
    </row>
    <row r="4" spans="2:30" ht="18" customHeight="1">
      <c r="B4" s="18"/>
      <c r="C4" s="19"/>
      <c r="D4" s="19"/>
      <c r="E4" s="19"/>
      <c r="F4" s="19"/>
      <c r="G4" s="20"/>
      <c r="H4" s="19"/>
      <c r="I4" s="19"/>
      <c r="J4" s="21"/>
      <c r="Z4" s="107" t="s">
        <v>16</v>
      </c>
      <c r="AA4" s="108" t="s">
        <v>17</v>
      </c>
      <c r="AB4" s="108" t="s">
        <v>10</v>
      </c>
      <c r="AC4" s="108"/>
      <c r="AD4" s="109"/>
    </row>
    <row r="5" spans="2:30" ht="18" customHeight="1" thickBot="1">
      <c r="B5" s="22"/>
      <c r="C5" s="24" t="s">
        <v>18</v>
      </c>
      <c r="D5" s="24"/>
      <c r="E5" s="24" t="s">
        <v>19</v>
      </c>
      <c r="F5" s="23"/>
      <c r="G5" s="23" t="s">
        <v>20</v>
      </c>
      <c r="H5" s="24"/>
      <c r="I5" s="23" t="s">
        <v>21</v>
      </c>
      <c r="J5" s="25" t="s">
        <v>22</v>
      </c>
      <c r="Z5" s="107" t="s">
        <v>23</v>
      </c>
      <c r="AA5" s="108" t="s">
        <v>13</v>
      </c>
      <c r="AB5" s="108" t="s">
        <v>10</v>
      </c>
      <c r="AC5" s="108" t="s">
        <v>14</v>
      </c>
      <c r="AD5" s="109" t="s">
        <v>15</v>
      </c>
    </row>
    <row r="6" spans="2:30" ht="18" customHeight="1" thickTop="1">
      <c r="B6" s="10"/>
      <c r="C6" s="11" t="s">
        <v>24</v>
      </c>
      <c r="D6" s="11" t="s">
        <v>25</v>
      </c>
      <c r="E6" s="11"/>
      <c r="F6" s="11"/>
      <c r="G6" s="11" t="s">
        <v>26</v>
      </c>
      <c r="H6" s="11"/>
      <c r="I6" s="11"/>
      <c r="J6" s="13"/>
    </row>
    <row r="7" spans="2:30" ht="18" customHeight="1">
      <c r="B7" s="26"/>
      <c r="C7" s="27"/>
      <c r="D7" s="28"/>
      <c r="E7" s="28"/>
      <c r="F7" s="28"/>
      <c r="G7" s="28" t="s">
        <v>27</v>
      </c>
      <c r="H7" s="28"/>
      <c r="I7" s="28"/>
      <c r="J7" s="29"/>
    </row>
    <row r="8" spans="2:30" ht="18" customHeight="1">
      <c r="B8" s="14"/>
      <c r="C8" s="15" t="s">
        <v>28</v>
      </c>
      <c r="D8" s="15"/>
      <c r="E8" s="15"/>
      <c r="F8" s="15"/>
      <c r="G8" s="15" t="s">
        <v>26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8" t="s">
        <v>27</v>
      </c>
      <c r="H9" s="19"/>
      <c r="I9" s="19"/>
      <c r="J9" s="21"/>
    </row>
    <row r="10" spans="2:30" ht="18" customHeight="1">
      <c r="B10" s="14"/>
      <c r="C10" s="15" t="s">
        <v>29</v>
      </c>
      <c r="D10" s="15"/>
      <c r="E10" s="15"/>
      <c r="F10" s="15"/>
      <c r="G10" s="15" t="s">
        <v>26</v>
      </c>
      <c r="H10" s="15"/>
      <c r="I10" s="15"/>
      <c r="J10" s="17"/>
    </row>
    <row r="11" spans="2:30" ht="18" customHeight="1" thickBot="1">
      <c r="B11" s="30"/>
      <c r="C11" s="31"/>
      <c r="D11" s="31"/>
      <c r="E11" s="31"/>
      <c r="F11" s="31"/>
      <c r="G11" s="31" t="s">
        <v>27</v>
      </c>
      <c r="H11" s="31"/>
      <c r="I11" s="31"/>
      <c r="J11" s="32"/>
    </row>
    <row r="12" spans="2:30" ht="18" customHeight="1" thickTop="1">
      <c r="B12" s="81">
        <v>1</v>
      </c>
      <c r="C12" s="11" t="s">
        <v>30</v>
      </c>
      <c r="D12" s="11"/>
      <c r="E12" s="11"/>
      <c r="F12" s="92">
        <f>IF(B12&lt;&gt;0,ROUND($J$31/B12,0),0)</f>
        <v>0</v>
      </c>
      <c r="G12" s="12">
        <v>1</v>
      </c>
      <c r="H12" s="11" t="s">
        <v>31</v>
      </c>
      <c r="I12" s="11"/>
      <c r="J12" s="95">
        <f>IF(G12&lt;&gt;0,ROUND($J$31/G12,0),0)</f>
        <v>0</v>
      </c>
    </row>
    <row r="13" spans="2:30" ht="18" customHeight="1">
      <c r="B13" s="82">
        <v>1</v>
      </c>
      <c r="C13" s="28" t="s">
        <v>32</v>
      </c>
      <c r="D13" s="28"/>
      <c r="E13" s="28"/>
      <c r="F13" s="93">
        <f>IF(B13&lt;&gt;0,ROUND($J$31/B13,0),0)</f>
        <v>0</v>
      </c>
      <c r="G13" s="27"/>
      <c r="H13" s="28"/>
      <c r="I13" s="28"/>
      <c r="J13" s="96">
        <f>IF(G13&lt;&gt;0,ROUND($J$31/G13,0),0)</f>
        <v>0</v>
      </c>
    </row>
    <row r="14" spans="2:30" ht="18" customHeight="1" thickBot="1">
      <c r="B14" s="83">
        <v>1</v>
      </c>
      <c r="C14" s="31" t="s">
        <v>33</v>
      </c>
      <c r="D14" s="31"/>
      <c r="E14" s="31"/>
      <c r="F14" s="94">
        <f>IF(B14&lt;&gt;0,ROUND($J$31/B14,0),0)</f>
        <v>0</v>
      </c>
      <c r="G14" s="84"/>
      <c r="H14" s="31"/>
      <c r="I14" s="31"/>
      <c r="J14" s="97">
        <f>IF(G14&lt;&gt;0,ROUND($J$31/G14,0),0)</f>
        <v>0</v>
      </c>
    </row>
    <row r="15" spans="2:30" ht="18" customHeight="1" thickTop="1">
      <c r="B15" s="72" t="s">
        <v>34</v>
      </c>
      <c r="C15" s="34" t="s">
        <v>35</v>
      </c>
      <c r="D15" s="35" t="s">
        <v>36</v>
      </c>
      <c r="E15" s="35" t="s">
        <v>37</v>
      </c>
      <c r="F15" s="36" t="s">
        <v>38</v>
      </c>
      <c r="G15" s="72" t="s">
        <v>39</v>
      </c>
      <c r="H15" s="37" t="s">
        <v>40</v>
      </c>
      <c r="I15" s="38"/>
      <c r="J15" s="39"/>
    </row>
    <row r="16" spans="2:30" ht="18" customHeight="1">
      <c r="B16" s="40">
        <v>1</v>
      </c>
      <c r="C16" s="41" t="s">
        <v>41</v>
      </c>
      <c r="D16" s="122">
        <f>Prehlad!H23</f>
        <v>0</v>
      </c>
      <c r="E16" s="122">
        <f>Prehlad!I23</f>
        <v>0</v>
      </c>
      <c r="F16" s="123">
        <f>D16+E16</f>
        <v>0</v>
      </c>
      <c r="G16" s="40">
        <v>6</v>
      </c>
      <c r="H16" s="42" t="s">
        <v>42</v>
      </c>
      <c r="I16" s="77"/>
      <c r="J16" s="123">
        <v>0</v>
      </c>
    </row>
    <row r="17" spans="2:10" ht="18" customHeight="1">
      <c r="B17" s="43">
        <v>2</v>
      </c>
      <c r="C17" s="44" t="s">
        <v>43</v>
      </c>
      <c r="D17" s="124">
        <f>Prehlad!H38</f>
        <v>0</v>
      </c>
      <c r="E17" s="124">
        <f>Prehlad!I38</f>
        <v>0</v>
      </c>
      <c r="F17" s="123">
        <f>D17+E17</f>
        <v>0</v>
      </c>
      <c r="G17" s="43">
        <v>7</v>
      </c>
      <c r="H17" s="45" t="s">
        <v>44</v>
      </c>
      <c r="I17" s="15"/>
      <c r="J17" s="125">
        <v>0</v>
      </c>
    </row>
    <row r="18" spans="2:10" ht="18" customHeight="1">
      <c r="B18" s="43">
        <v>3</v>
      </c>
      <c r="C18" s="44" t="s">
        <v>45</v>
      </c>
      <c r="D18" s="124"/>
      <c r="E18" s="124"/>
      <c r="F18" s="123">
        <f>D18+E18</f>
        <v>0</v>
      </c>
      <c r="G18" s="43">
        <v>8</v>
      </c>
      <c r="H18" s="45" t="s">
        <v>46</v>
      </c>
      <c r="I18" s="15"/>
      <c r="J18" s="125">
        <v>0</v>
      </c>
    </row>
    <row r="19" spans="2:10" ht="18" customHeight="1" thickBot="1">
      <c r="B19" s="43">
        <v>4</v>
      </c>
      <c r="C19" s="44" t="s">
        <v>47</v>
      </c>
      <c r="D19" s="124"/>
      <c r="E19" s="124"/>
      <c r="F19" s="126">
        <f>D19+E19</f>
        <v>0</v>
      </c>
      <c r="G19" s="43">
        <v>9</v>
      </c>
      <c r="H19" s="45" t="s">
        <v>48</v>
      </c>
      <c r="I19" s="15"/>
      <c r="J19" s="125">
        <v>0</v>
      </c>
    </row>
    <row r="20" spans="2:10" ht="18" customHeight="1" thickBot="1">
      <c r="B20" s="46">
        <v>5</v>
      </c>
      <c r="C20" s="47" t="s">
        <v>49</v>
      </c>
      <c r="D20" s="127">
        <f>SUM(D16:D19)</f>
        <v>0</v>
      </c>
      <c r="E20" s="128">
        <f>SUM(E16:E19)</f>
        <v>0</v>
      </c>
      <c r="F20" s="129">
        <f>SUM(F16:F19)</f>
        <v>0</v>
      </c>
      <c r="G20" s="48">
        <v>10</v>
      </c>
      <c r="I20" s="76" t="s">
        <v>50</v>
      </c>
      <c r="J20" s="129">
        <f>SUM(J16:J19)</f>
        <v>0</v>
      </c>
    </row>
    <row r="21" spans="2:10" ht="18" customHeight="1" thickTop="1">
      <c r="B21" s="72" t="s">
        <v>51</v>
      </c>
      <c r="C21" s="71"/>
      <c r="D21" s="38" t="s">
        <v>52</v>
      </c>
      <c r="E21" s="38"/>
      <c r="F21" s="39"/>
      <c r="G21" s="72" t="s">
        <v>53</v>
      </c>
      <c r="H21" s="37" t="s">
        <v>54</v>
      </c>
      <c r="I21" s="38"/>
      <c r="J21" s="39"/>
    </row>
    <row r="22" spans="2:10" ht="18" customHeight="1">
      <c r="B22" s="40">
        <v>11</v>
      </c>
      <c r="C22" s="42" t="s">
        <v>55</v>
      </c>
      <c r="D22" s="78" t="s">
        <v>48</v>
      </c>
      <c r="E22" s="80">
        <v>0</v>
      </c>
      <c r="F22" s="123">
        <v>0</v>
      </c>
      <c r="G22" s="43">
        <v>16</v>
      </c>
      <c r="H22" s="45" t="s">
        <v>56</v>
      </c>
      <c r="I22" s="49"/>
      <c r="J22" s="125">
        <v>0</v>
      </c>
    </row>
    <row r="23" spans="2:10" ht="18" customHeight="1">
      <c r="B23" s="43">
        <v>12</v>
      </c>
      <c r="C23" s="45" t="s">
        <v>57</v>
      </c>
      <c r="D23" s="79"/>
      <c r="E23" s="50">
        <v>0</v>
      </c>
      <c r="F23" s="125">
        <v>0</v>
      </c>
      <c r="G23" s="43">
        <v>17</v>
      </c>
      <c r="H23" s="45" t="s">
        <v>58</v>
      </c>
      <c r="I23" s="49"/>
      <c r="J23" s="125">
        <v>0</v>
      </c>
    </row>
    <row r="24" spans="2:10" ht="18" customHeight="1">
      <c r="B24" s="43">
        <v>13</v>
      </c>
      <c r="C24" s="45" t="s">
        <v>59</v>
      </c>
      <c r="D24" s="79"/>
      <c r="E24" s="50">
        <v>0</v>
      </c>
      <c r="F24" s="125">
        <v>0</v>
      </c>
      <c r="G24" s="43">
        <v>18</v>
      </c>
      <c r="H24" s="45" t="s">
        <v>60</v>
      </c>
      <c r="I24" s="49"/>
      <c r="J24" s="125">
        <v>0</v>
      </c>
    </row>
    <row r="25" spans="2:10" ht="18" customHeight="1" thickBot="1">
      <c r="B25" s="43">
        <v>14</v>
      </c>
      <c r="C25" s="45" t="s">
        <v>48</v>
      </c>
      <c r="D25" s="79"/>
      <c r="E25" s="50">
        <v>0</v>
      </c>
      <c r="F25" s="125">
        <v>0</v>
      </c>
      <c r="G25" s="43">
        <v>19</v>
      </c>
      <c r="H25" s="45" t="s">
        <v>48</v>
      </c>
      <c r="I25" s="49"/>
      <c r="J25" s="125">
        <v>0</v>
      </c>
    </row>
    <row r="26" spans="2:10" ht="18" customHeight="1" thickBot="1">
      <c r="B26" s="46">
        <v>15</v>
      </c>
      <c r="C26" s="51"/>
      <c r="D26" s="52"/>
      <c r="E26" s="52" t="s">
        <v>61</v>
      </c>
      <c r="F26" s="129">
        <f>SUM(F22:F25)</f>
        <v>0</v>
      </c>
      <c r="G26" s="46">
        <v>20</v>
      </c>
      <c r="H26" s="51"/>
      <c r="I26" s="52" t="s">
        <v>62</v>
      </c>
      <c r="J26" s="129">
        <f>SUM(J22:J25)</f>
        <v>0</v>
      </c>
    </row>
    <row r="27" spans="2:10" ht="18" customHeight="1" thickTop="1">
      <c r="B27" s="53"/>
      <c r="C27" s="54" t="s">
        <v>63</v>
      </c>
      <c r="D27" s="55"/>
      <c r="E27" s="56" t="s">
        <v>64</v>
      </c>
      <c r="F27" s="57"/>
      <c r="G27" s="72" t="s">
        <v>65</v>
      </c>
      <c r="H27" s="37" t="s">
        <v>66</v>
      </c>
      <c r="I27" s="38"/>
      <c r="J27" s="39"/>
    </row>
    <row r="28" spans="2:10" ht="18" customHeight="1">
      <c r="B28" s="58"/>
      <c r="C28" s="59"/>
      <c r="D28" s="60"/>
      <c r="E28" s="61"/>
      <c r="F28" s="57"/>
      <c r="G28" s="40">
        <v>21</v>
      </c>
      <c r="H28" s="42"/>
      <c r="I28" s="62" t="s">
        <v>67</v>
      </c>
      <c r="J28" s="123">
        <f>ROUND(F20,2)+J20+F26+J26</f>
        <v>0</v>
      </c>
    </row>
    <row r="29" spans="2:10" ht="18" customHeight="1">
      <c r="B29" s="58"/>
      <c r="C29" s="60" t="s">
        <v>68</v>
      </c>
      <c r="D29" s="60"/>
      <c r="E29" s="63"/>
      <c r="F29" s="57"/>
      <c r="G29" s="43">
        <v>22</v>
      </c>
      <c r="H29" s="45" t="s">
        <v>69</v>
      </c>
      <c r="I29" s="130">
        <f>J28-I30</f>
        <v>0</v>
      </c>
      <c r="J29" s="125">
        <f>ROUND((I29*20)/100,2)</f>
        <v>0</v>
      </c>
    </row>
    <row r="30" spans="2:10" ht="18" customHeight="1" thickBot="1">
      <c r="B30" s="14"/>
      <c r="C30" s="15" t="s">
        <v>70</v>
      </c>
      <c r="D30" s="15"/>
      <c r="E30" s="63"/>
      <c r="F30" s="57"/>
      <c r="G30" s="43">
        <v>23</v>
      </c>
      <c r="H30" s="45" t="s">
        <v>71</v>
      </c>
      <c r="I30" s="130">
        <f>SUMIF(Prehlad!O11:O9999,0,Prehlad!J11:J9999)</f>
        <v>0</v>
      </c>
      <c r="J30" s="125">
        <f>ROUND((I30*0)/100,1)</f>
        <v>0</v>
      </c>
    </row>
    <row r="31" spans="2:10" ht="18" customHeight="1" thickBot="1">
      <c r="B31" s="58"/>
      <c r="C31" s="60"/>
      <c r="D31" s="60"/>
      <c r="E31" s="63"/>
      <c r="F31" s="57"/>
      <c r="G31" s="46">
        <v>24</v>
      </c>
      <c r="H31" s="51"/>
      <c r="I31" s="52" t="s">
        <v>72</v>
      </c>
      <c r="J31" s="129">
        <f>SUM(J28:J30)</f>
        <v>0</v>
      </c>
    </row>
    <row r="32" spans="2:10" ht="18" customHeight="1" thickTop="1" thickBot="1">
      <c r="B32" s="53"/>
      <c r="C32" s="60"/>
      <c r="D32" s="57"/>
      <c r="E32" s="64"/>
      <c r="F32" s="57"/>
      <c r="G32" s="73" t="s">
        <v>73</v>
      </c>
      <c r="H32" s="74" t="s">
        <v>74</v>
      </c>
      <c r="I32" s="33"/>
      <c r="J32" s="75">
        <v>0</v>
      </c>
    </row>
    <row r="33" spans="2:10" ht="18" customHeight="1" thickTop="1">
      <c r="B33" s="65"/>
      <c r="C33" s="66"/>
      <c r="D33" s="54" t="s">
        <v>75</v>
      </c>
      <c r="E33" s="66"/>
      <c r="F33" s="66"/>
      <c r="G33" s="66"/>
      <c r="H33" s="66" t="s">
        <v>76</v>
      </c>
      <c r="I33" s="66"/>
      <c r="J33" s="67"/>
    </row>
    <row r="34" spans="2:10" ht="18" customHeight="1">
      <c r="B34" s="58"/>
      <c r="C34" s="59"/>
      <c r="D34" s="60"/>
      <c r="E34" s="60"/>
      <c r="F34" s="59"/>
      <c r="G34" s="60"/>
      <c r="H34" s="60"/>
      <c r="I34" s="60"/>
      <c r="J34" s="68"/>
    </row>
    <row r="35" spans="2:10" ht="18" customHeight="1">
      <c r="B35" s="58"/>
      <c r="C35" s="60" t="s">
        <v>68</v>
      </c>
      <c r="D35" s="60"/>
      <c r="E35" s="60"/>
      <c r="F35" s="59"/>
      <c r="G35" s="60" t="s">
        <v>68</v>
      </c>
      <c r="H35" s="60"/>
      <c r="I35" s="60"/>
      <c r="J35" s="68"/>
    </row>
    <row r="36" spans="2:10" ht="18" customHeight="1">
      <c r="B36" s="14"/>
      <c r="C36" s="15" t="s">
        <v>70</v>
      </c>
      <c r="D36" s="15"/>
      <c r="E36" s="15"/>
      <c r="F36" s="16"/>
      <c r="G36" s="15" t="s">
        <v>70</v>
      </c>
      <c r="H36" s="15"/>
      <c r="I36" s="15"/>
      <c r="J36" s="17"/>
    </row>
    <row r="37" spans="2:10" ht="18" customHeight="1">
      <c r="B37" s="58"/>
      <c r="C37" s="60" t="s">
        <v>64</v>
      </c>
      <c r="D37" s="60"/>
      <c r="E37" s="60"/>
      <c r="F37" s="59"/>
      <c r="G37" s="60" t="s">
        <v>64</v>
      </c>
      <c r="H37" s="60"/>
      <c r="I37" s="60"/>
      <c r="J37" s="68"/>
    </row>
    <row r="38" spans="2:10" ht="18" customHeight="1">
      <c r="B38" s="58"/>
      <c r="C38" s="60"/>
      <c r="D38" s="60"/>
      <c r="E38" s="60"/>
      <c r="F38" s="60"/>
      <c r="G38" s="60"/>
      <c r="H38" s="60"/>
      <c r="I38" s="60"/>
      <c r="J38" s="68"/>
    </row>
    <row r="39" spans="2:10" ht="18" customHeight="1">
      <c r="B39" s="58"/>
      <c r="C39" s="60"/>
      <c r="D39" s="60"/>
      <c r="E39" s="60"/>
      <c r="F39" s="60"/>
      <c r="G39" s="60"/>
      <c r="H39" s="60"/>
      <c r="I39" s="60"/>
      <c r="J39" s="68"/>
    </row>
    <row r="40" spans="2:10" ht="18" customHeight="1">
      <c r="B40" s="58"/>
      <c r="C40" s="60"/>
      <c r="D40" s="60"/>
      <c r="E40" s="60"/>
      <c r="F40" s="60"/>
      <c r="G40" s="60"/>
      <c r="H40" s="60"/>
      <c r="I40" s="60"/>
      <c r="J40" s="68"/>
    </row>
    <row r="41" spans="2:10" ht="18" customHeight="1" thickBot="1">
      <c r="B41" s="30"/>
      <c r="C41" s="31"/>
      <c r="D41" s="31"/>
      <c r="E41" s="31"/>
      <c r="F41" s="31"/>
      <c r="G41" s="31"/>
      <c r="H41" s="31"/>
      <c r="I41" s="31"/>
      <c r="J41" s="32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showGridLines="0" workbookViewId="0"/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77</v>
      </c>
      <c r="C1" s="1"/>
      <c r="E1" s="9" t="s">
        <v>78</v>
      </c>
      <c r="F1" s="1"/>
      <c r="G1" s="1"/>
      <c r="Z1" s="107" t="s">
        <v>1</v>
      </c>
      <c r="AA1" s="107" t="s">
        <v>2</v>
      </c>
      <c r="AB1" s="107" t="s">
        <v>3</v>
      </c>
      <c r="AC1" s="107" t="s">
        <v>4</v>
      </c>
      <c r="AD1" s="107" t="s">
        <v>5</v>
      </c>
    </row>
    <row r="2" spans="1:30">
      <c r="A2" s="9" t="s">
        <v>79</v>
      </c>
      <c r="C2" s="1"/>
      <c r="E2" s="9" t="s">
        <v>80</v>
      </c>
      <c r="F2" s="1"/>
      <c r="G2" s="1"/>
      <c r="Z2" s="107" t="s">
        <v>8</v>
      </c>
      <c r="AA2" s="108" t="s">
        <v>81</v>
      </c>
      <c r="AB2" s="108" t="s">
        <v>10</v>
      </c>
      <c r="AC2" s="108"/>
      <c r="AD2" s="109"/>
    </row>
    <row r="3" spans="1:30">
      <c r="A3" s="9" t="s">
        <v>82</v>
      </c>
      <c r="C3" s="1"/>
      <c r="E3" s="9" t="s">
        <v>83</v>
      </c>
      <c r="F3" s="1"/>
      <c r="G3" s="1"/>
      <c r="Z3" s="107" t="s">
        <v>12</v>
      </c>
      <c r="AA3" s="108" t="s">
        <v>84</v>
      </c>
      <c r="AB3" s="108" t="s">
        <v>10</v>
      </c>
      <c r="AC3" s="108" t="s">
        <v>14</v>
      </c>
      <c r="AD3" s="109" t="s">
        <v>15</v>
      </c>
    </row>
    <row r="4" spans="1:30">
      <c r="B4" s="1"/>
      <c r="C4" s="1"/>
      <c r="D4" s="1"/>
      <c r="E4" s="1"/>
      <c r="F4" s="1"/>
      <c r="G4" s="1"/>
      <c r="Z4" s="107" t="s">
        <v>16</v>
      </c>
      <c r="AA4" s="108" t="s">
        <v>85</v>
      </c>
      <c r="AB4" s="108" t="s">
        <v>10</v>
      </c>
      <c r="AC4" s="108"/>
      <c r="AD4" s="109"/>
    </row>
    <row r="5" spans="1:30">
      <c r="A5" s="9" t="s">
        <v>6</v>
      </c>
      <c r="B5" s="1"/>
      <c r="C5" s="1"/>
      <c r="D5" s="1"/>
      <c r="E5" s="1"/>
      <c r="F5" s="1"/>
      <c r="G5" s="1"/>
      <c r="Z5" s="107" t="s">
        <v>23</v>
      </c>
      <c r="AA5" s="108" t="s">
        <v>84</v>
      </c>
      <c r="AB5" s="108" t="s">
        <v>10</v>
      </c>
      <c r="AC5" s="108" t="s">
        <v>14</v>
      </c>
      <c r="AD5" s="109" t="s">
        <v>15</v>
      </c>
    </row>
    <row r="6" spans="1:30">
      <c r="A6" s="9"/>
      <c r="B6" s="1"/>
      <c r="C6" s="1"/>
      <c r="D6" s="1"/>
      <c r="E6" s="1"/>
      <c r="F6" s="1"/>
      <c r="G6" s="1"/>
    </row>
    <row r="7" spans="1:30">
      <c r="A7" s="9"/>
      <c r="B7" s="1"/>
      <c r="C7" s="1"/>
      <c r="D7" s="1"/>
      <c r="E7" s="1"/>
      <c r="F7" s="1"/>
      <c r="G7" s="1"/>
    </row>
    <row r="8" spans="1:30" ht="13.5">
      <c r="A8" s="1" t="s">
        <v>25</v>
      </c>
      <c r="B8" s="4" t="str">
        <f>CONCATENATE(AA2," ",AB2," ",AC2," ",AD2)</f>
        <v xml:space="preserve">Rekapitulácia rozpočtu v EUR  </v>
      </c>
      <c r="G8" s="1"/>
    </row>
    <row r="9" spans="1:30">
      <c r="A9" s="112" t="s">
        <v>86</v>
      </c>
      <c r="B9" s="112" t="s">
        <v>36</v>
      </c>
      <c r="C9" s="112" t="s">
        <v>87</v>
      </c>
      <c r="D9" s="112" t="s">
        <v>88</v>
      </c>
      <c r="E9" s="119" t="s">
        <v>89</v>
      </c>
      <c r="F9" s="119" t="s">
        <v>90</v>
      </c>
      <c r="G9" s="1"/>
    </row>
    <row r="10" spans="1:30">
      <c r="A10" s="116"/>
      <c r="B10" s="116"/>
      <c r="C10" s="116" t="s">
        <v>91</v>
      </c>
      <c r="D10" s="116"/>
      <c r="E10" s="116" t="s">
        <v>88</v>
      </c>
      <c r="F10" s="116" t="s">
        <v>88</v>
      </c>
      <c r="G10" s="91" t="s">
        <v>92</v>
      </c>
    </row>
    <row r="12" spans="1:30">
      <c r="A12" s="1" t="s">
        <v>93</v>
      </c>
      <c r="B12" s="6">
        <f>Prehlad!H15</f>
        <v>0</v>
      </c>
      <c r="C12" s="6">
        <f>Prehlad!I15</f>
        <v>0</v>
      </c>
      <c r="D12" s="6">
        <f>Prehlad!J15</f>
        <v>0</v>
      </c>
      <c r="E12" s="7">
        <f>Prehlad!L15</f>
        <v>30.72869</v>
      </c>
      <c r="F12" s="5">
        <f>Prehlad!N15</f>
        <v>0</v>
      </c>
      <c r="G12" s="5">
        <f>Prehlad!W15</f>
        <v>0</v>
      </c>
    </row>
    <row r="13" spans="1:30">
      <c r="A13" s="1" t="s">
        <v>94</v>
      </c>
      <c r="B13" s="6">
        <f>Prehlad!H21</f>
        <v>0</v>
      </c>
      <c r="C13" s="6">
        <f>Prehlad!I21</f>
        <v>0</v>
      </c>
      <c r="D13" s="6">
        <f>Prehlad!J21</f>
        <v>0</v>
      </c>
      <c r="E13" s="7">
        <f>Prehlad!L21</f>
        <v>1.3340000000000001E-2</v>
      </c>
      <c r="F13" s="5">
        <f>Prehlad!N21</f>
        <v>0</v>
      </c>
      <c r="G13" s="5">
        <f>Prehlad!W21</f>
        <v>0</v>
      </c>
    </row>
    <row r="14" spans="1:30">
      <c r="A14" s="1" t="s">
        <v>95</v>
      </c>
      <c r="B14" s="6">
        <f>Prehlad!H23</f>
        <v>0</v>
      </c>
      <c r="C14" s="6">
        <f>Prehlad!I23</f>
        <v>0</v>
      </c>
      <c r="D14" s="6">
        <f>Prehlad!J23</f>
        <v>0</v>
      </c>
      <c r="E14" s="7">
        <f>Prehlad!L23</f>
        <v>30.74203</v>
      </c>
      <c r="F14" s="5">
        <f>Prehlad!N23</f>
        <v>0</v>
      </c>
      <c r="G14" s="5">
        <f>Prehlad!W23</f>
        <v>0</v>
      </c>
    </row>
    <row r="16" spans="1:30">
      <c r="A16" s="1" t="s">
        <v>96</v>
      </c>
      <c r="B16" s="6">
        <f>Prehlad!H36</f>
        <v>0</v>
      </c>
      <c r="C16" s="6">
        <f>Prehlad!I36</f>
        <v>0</v>
      </c>
      <c r="D16" s="6">
        <f>Prehlad!J36</f>
        <v>0</v>
      </c>
      <c r="E16" s="7">
        <f>Prehlad!L36</f>
        <v>1.832743</v>
      </c>
      <c r="F16" s="5">
        <f>Prehlad!N36</f>
        <v>0.66700000000000004</v>
      </c>
      <c r="G16" s="5">
        <f>Prehlad!W36</f>
        <v>0</v>
      </c>
    </row>
    <row r="17" spans="1:7">
      <c r="A17" s="1" t="s">
        <v>97</v>
      </c>
      <c r="B17" s="6">
        <f>Prehlad!H38</f>
        <v>0</v>
      </c>
      <c r="C17" s="6">
        <f>Prehlad!I38</f>
        <v>0</v>
      </c>
      <c r="D17" s="6">
        <f>Prehlad!J38</f>
        <v>0</v>
      </c>
      <c r="E17" s="7">
        <f>Prehlad!L38</f>
        <v>1.832743</v>
      </c>
      <c r="F17" s="5">
        <f>Prehlad!N38</f>
        <v>0.66700000000000004</v>
      </c>
      <c r="G17" s="5">
        <f>Prehlad!W38</f>
        <v>0</v>
      </c>
    </row>
    <row r="20" spans="1:7">
      <c r="A20" s="1" t="s">
        <v>98</v>
      </c>
      <c r="B20" s="6">
        <f>Prehlad!H40</f>
        <v>0</v>
      </c>
      <c r="C20" s="6">
        <f>Prehlad!I40</f>
        <v>0</v>
      </c>
      <c r="D20" s="6">
        <f>Prehlad!J40</f>
        <v>0</v>
      </c>
      <c r="E20" s="7">
        <f>Prehlad!L40</f>
        <v>32.574773</v>
      </c>
      <c r="F20" s="5">
        <f>Prehlad!N40</f>
        <v>0.66700000000000004</v>
      </c>
      <c r="G20" s="5">
        <f>Prehlad!W40</f>
        <v>0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showGridLines="0" topLeftCell="A6" workbookViewId="0">
      <selection activeCell="F34" sqref="F34"/>
    </sheetView>
  </sheetViews>
  <sheetFormatPr defaultRowHeight="12.75"/>
  <cols>
    <col min="1" max="1" width="6.7109375" style="98" customWidth="1"/>
    <col min="2" max="2" width="3.7109375" style="99" customWidth="1"/>
    <col min="3" max="3" width="13" style="100" customWidth="1"/>
    <col min="4" max="4" width="35.7109375" style="121" customWidth="1"/>
    <col min="5" max="5" width="10.7109375" style="102" customWidth="1"/>
    <col min="6" max="6" width="5.28515625" style="101" customWidth="1"/>
    <col min="7" max="7" width="8.7109375" style="103" customWidth="1"/>
    <col min="8" max="9" width="9.7109375" style="103" hidden="1" customWidth="1"/>
    <col min="10" max="10" width="9.7109375" style="103" customWidth="1"/>
    <col min="11" max="11" width="7.42578125" style="104" hidden="1" customWidth="1"/>
    <col min="12" max="12" width="8.28515625" style="104" hidden="1" customWidth="1"/>
    <col min="13" max="13" width="9.140625" style="102" hidden="1" customWidth="1"/>
    <col min="14" max="14" width="7" style="102" hidden="1" customWidth="1"/>
    <col min="15" max="15" width="3.5703125" style="101" customWidth="1"/>
    <col min="16" max="16" width="12.7109375" style="101" hidden="1" customWidth="1"/>
    <col min="17" max="19" width="13.28515625" style="102" hidden="1" customWidth="1"/>
    <col min="20" max="20" width="10.5703125" style="105" hidden="1" customWidth="1"/>
    <col min="21" max="21" width="10.28515625" style="105" hidden="1" customWidth="1"/>
    <col min="22" max="22" width="5.7109375" style="105" hidden="1" customWidth="1"/>
    <col min="23" max="23" width="9.140625" style="106"/>
    <col min="24" max="25" width="5.7109375" style="101" customWidth="1"/>
    <col min="26" max="26" width="7.5703125" style="101" customWidth="1"/>
    <col min="27" max="27" width="24.85546875" style="101" customWidth="1"/>
    <col min="28" max="28" width="4.28515625" style="101" customWidth="1"/>
    <col min="29" max="29" width="8.28515625" style="101" customWidth="1"/>
    <col min="30" max="30" width="8.7109375" style="101" customWidth="1"/>
    <col min="31" max="34" width="9.140625" style="101"/>
    <col min="35" max="16384" width="9.140625" style="1"/>
  </cols>
  <sheetData>
    <row r="1" spans="1:34">
      <c r="A1" s="9" t="s">
        <v>77</v>
      </c>
      <c r="B1" s="1"/>
      <c r="C1" s="1"/>
      <c r="D1" s="1"/>
      <c r="E1" s="9" t="s">
        <v>78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7" t="s">
        <v>1</v>
      </c>
      <c r="AA1" s="136" t="s">
        <v>2</v>
      </c>
      <c r="AB1" s="107" t="s">
        <v>3</v>
      </c>
      <c r="AC1" s="107" t="s">
        <v>4</v>
      </c>
      <c r="AD1" s="107" t="s">
        <v>5</v>
      </c>
      <c r="AE1" s="1"/>
      <c r="AF1" s="1"/>
      <c r="AG1" s="1"/>
      <c r="AH1" s="1"/>
    </row>
    <row r="2" spans="1:34">
      <c r="A2" s="9" t="s">
        <v>79</v>
      </c>
      <c r="B2" s="1"/>
      <c r="C2" s="1"/>
      <c r="D2" s="1"/>
      <c r="E2" s="9" t="s">
        <v>80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7" t="s">
        <v>8</v>
      </c>
      <c r="AA2" s="108" t="s">
        <v>99</v>
      </c>
      <c r="AB2" s="108" t="s">
        <v>10</v>
      </c>
      <c r="AC2" s="108"/>
      <c r="AD2" s="109"/>
      <c r="AE2" s="1"/>
      <c r="AF2" s="1"/>
      <c r="AG2" s="1"/>
      <c r="AH2" s="1"/>
    </row>
    <row r="3" spans="1:34">
      <c r="A3" s="9" t="s">
        <v>82</v>
      </c>
      <c r="B3" s="1"/>
      <c r="C3" s="1"/>
      <c r="D3" s="1"/>
      <c r="E3" s="9" t="s">
        <v>83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7" t="s">
        <v>12</v>
      </c>
      <c r="AA3" s="108" t="s">
        <v>100</v>
      </c>
      <c r="AB3" s="108" t="s">
        <v>10</v>
      </c>
      <c r="AC3" s="108" t="s">
        <v>14</v>
      </c>
      <c r="AD3" s="109" t="s">
        <v>15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7" t="s">
        <v>16</v>
      </c>
      <c r="AA4" s="108" t="s">
        <v>101</v>
      </c>
      <c r="AB4" s="108" t="s">
        <v>10</v>
      </c>
      <c r="AC4" s="108"/>
      <c r="AD4" s="109"/>
      <c r="AE4" s="1"/>
      <c r="AF4" s="1"/>
      <c r="AG4" s="1"/>
      <c r="AH4" s="1"/>
    </row>
    <row r="5" spans="1:34">
      <c r="A5" s="9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7" t="s">
        <v>23</v>
      </c>
      <c r="AA5" s="108" t="s">
        <v>100</v>
      </c>
      <c r="AB5" s="108" t="s">
        <v>10</v>
      </c>
      <c r="AC5" s="108" t="s">
        <v>14</v>
      </c>
      <c r="AD5" s="109" t="s">
        <v>15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25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2" t="s">
        <v>102</v>
      </c>
      <c r="B9" s="112" t="s">
        <v>103</v>
      </c>
      <c r="C9" s="112" t="s">
        <v>104</v>
      </c>
      <c r="D9" s="112" t="s">
        <v>105</v>
      </c>
      <c r="E9" s="112" t="s">
        <v>106</v>
      </c>
      <c r="F9" s="112" t="s">
        <v>107</v>
      </c>
      <c r="G9" s="112" t="s">
        <v>108</v>
      </c>
      <c r="H9" s="112" t="s">
        <v>36</v>
      </c>
      <c r="I9" s="112" t="s">
        <v>87</v>
      </c>
      <c r="J9" s="112" t="s">
        <v>88</v>
      </c>
      <c r="K9" s="113" t="s">
        <v>89</v>
      </c>
      <c r="L9" s="114"/>
      <c r="M9" s="115" t="s">
        <v>90</v>
      </c>
      <c r="N9" s="114"/>
      <c r="O9" s="112" t="s">
        <v>109</v>
      </c>
      <c r="P9" s="110" t="s">
        <v>110</v>
      </c>
      <c r="Q9" s="85" t="s">
        <v>106</v>
      </c>
      <c r="R9" s="85" t="s">
        <v>106</v>
      </c>
      <c r="S9" s="86" t="s">
        <v>106</v>
      </c>
      <c r="T9" s="90" t="s">
        <v>111</v>
      </c>
      <c r="U9" s="90" t="s">
        <v>112</v>
      </c>
      <c r="V9" s="90" t="s">
        <v>113</v>
      </c>
      <c r="W9" s="91"/>
      <c r="X9" s="91"/>
      <c r="Y9" s="91"/>
      <c r="Z9" s="120"/>
      <c r="AA9" s="120"/>
      <c r="AB9" s="1"/>
      <c r="AC9" s="1"/>
      <c r="AD9" s="1"/>
      <c r="AE9" s="1"/>
      <c r="AF9" s="1"/>
      <c r="AG9" s="1"/>
      <c r="AH9" s="1"/>
    </row>
    <row r="10" spans="1:34" ht="13.5" thickBot="1">
      <c r="A10" s="116" t="s">
        <v>114</v>
      </c>
      <c r="B10" s="116" t="s">
        <v>115</v>
      </c>
      <c r="C10" s="117"/>
      <c r="D10" s="116" t="s">
        <v>116</v>
      </c>
      <c r="E10" s="116" t="s">
        <v>117</v>
      </c>
      <c r="F10" s="116" t="s">
        <v>118</v>
      </c>
      <c r="G10" s="116" t="s">
        <v>119</v>
      </c>
      <c r="H10" s="116" t="s">
        <v>120</v>
      </c>
      <c r="I10" s="116" t="s">
        <v>91</v>
      </c>
      <c r="J10" s="116"/>
      <c r="K10" s="116" t="s">
        <v>108</v>
      </c>
      <c r="L10" s="116" t="s">
        <v>88</v>
      </c>
      <c r="M10" s="118" t="s">
        <v>108</v>
      </c>
      <c r="N10" s="116" t="s">
        <v>88</v>
      </c>
      <c r="O10" s="116" t="s">
        <v>121</v>
      </c>
      <c r="P10" s="111"/>
      <c r="Q10" s="87" t="s">
        <v>122</v>
      </c>
      <c r="R10" s="87" t="s">
        <v>123</v>
      </c>
      <c r="S10" s="88" t="s">
        <v>124</v>
      </c>
      <c r="T10" s="90" t="s">
        <v>125</v>
      </c>
      <c r="U10" s="90" t="s">
        <v>126</v>
      </c>
      <c r="V10" s="90" t="s">
        <v>127</v>
      </c>
      <c r="W10" s="91"/>
      <c r="X10" s="1"/>
      <c r="Y10" s="1"/>
      <c r="Z10" s="120"/>
      <c r="AA10" s="120"/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31" t="s">
        <v>128</v>
      </c>
    </row>
    <row r="13" spans="1:34">
      <c r="B13" s="100" t="s">
        <v>93</v>
      </c>
    </row>
    <row r="14" spans="1:34">
      <c r="A14" s="98">
        <v>1</v>
      </c>
      <c r="B14" s="99" t="s">
        <v>129</v>
      </c>
      <c r="C14" s="100" t="s">
        <v>130</v>
      </c>
      <c r="D14" s="121" t="s">
        <v>131</v>
      </c>
      <c r="E14" s="102">
        <v>667</v>
      </c>
      <c r="F14" s="101" t="s">
        <v>132</v>
      </c>
      <c r="H14" s="103">
        <f>ROUND(E14*G14, 2)</f>
        <v>0</v>
      </c>
      <c r="J14" s="103">
        <f>ROUND(E14*G14, 2)</f>
        <v>0</v>
      </c>
      <c r="K14" s="104">
        <v>4.607E-2</v>
      </c>
      <c r="L14" s="104">
        <f>E14*K14</f>
        <v>30.72869</v>
      </c>
      <c r="O14" s="101">
        <v>20</v>
      </c>
      <c r="P14" s="101" t="s">
        <v>133</v>
      </c>
      <c r="V14" s="105" t="s">
        <v>65</v>
      </c>
    </row>
    <row r="15" spans="1:34">
      <c r="D15" s="132" t="s">
        <v>134</v>
      </c>
      <c r="E15" s="133">
        <f>J15</f>
        <v>0</v>
      </c>
      <c r="H15" s="133">
        <f>SUM(H12:H14)</f>
        <v>0</v>
      </c>
      <c r="I15" s="133">
        <f>SUM(I12:I14)</f>
        <v>0</v>
      </c>
      <c r="J15" s="133">
        <f>SUM(J12:J14)</f>
        <v>0</v>
      </c>
      <c r="L15" s="134">
        <f>SUM(L12:L14)</f>
        <v>30.72869</v>
      </c>
      <c r="N15" s="135">
        <f>SUM(N12:N14)</f>
        <v>0</v>
      </c>
    </row>
    <row r="17" spans="1:22">
      <c r="B17" s="100" t="s">
        <v>94</v>
      </c>
    </row>
    <row r="18" spans="1:22" ht="25.5">
      <c r="A18" s="98">
        <v>2</v>
      </c>
      <c r="B18" s="99" t="s">
        <v>129</v>
      </c>
      <c r="C18" s="100" t="s">
        <v>135</v>
      </c>
      <c r="D18" s="121" t="s">
        <v>136</v>
      </c>
      <c r="E18" s="102">
        <v>667</v>
      </c>
      <c r="F18" s="101" t="s">
        <v>132</v>
      </c>
      <c r="H18" s="103">
        <f>ROUND(E18*G18, 2)</f>
        <v>0</v>
      </c>
      <c r="J18" s="103">
        <f>ROUND(E18*G18, 2)</f>
        <v>0</v>
      </c>
      <c r="K18" s="104">
        <v>2.0000000000000002E-5</v>
      </c>
      <c r="L18" s="104">
        <f>E18*K18</f>
        <v>1.3340000000000001E-2</v>
      </c>
      <c r="O18" s="101">
        <v>20</v>
      </c>
      <c r="P18" s="101" t="s">
        <v>133</v>
      </c>
      <c r="V18" s="105" t="s">
        <v>65</v>
      </c>
    </row>
    <row r="19" spans="1:22">
      <c r="A19" s="98">
        <v>3</v>
      </c>
      <c r="B19" s="99" t="s">
        <v>129</v>
      </c>
      <c r="C19" s="100" t="s">
        <v>137</v>
      </c>
      <c r="D19" s="121" t="s">
        <v>138</v>
      </c>
      <c r="E19" s="102">
        <v>30.742000000000001</v>
      </c>
      <c r="F19" s="101" t="s">
        <v>139</v>
      </c>
      <c r="H19" s="103">
        <f>ROUND(E19*G19, 2)</f>
        <v>0</v>
      </c>
      <c r="J19" s="103">
        <f>ROUND(E19*G19, 2)</f>
        <v>0</v>
      </c>
      <c r="O19" s="101">
        <v>20</v>
      </c>
      <c r="P19" s="101" t="s">
        <v>133</v>
      </c>
      <c r="V19" s="105" t="s">
        <v>65</v>
      </c>
    </row>
    <row r="20" spans="1:22" ht="25.5">
      <c r="A20" s="98">
        <v>4</v>
      </c>
      <c r="B20" s="99" t="s">
        <v>129</v>
      </c>
      <c r="C20" s="100" t="s">
        <v>140</v>
      </c>
      <c r="D20" s="121" t="s">
        <v>141</v>
      </c>
      <c r="E20" s="102">
        <v>30.742000000000001</v>
      </c>
      <c r="F20" s="101" t="s">
        <v>139</v>
      </c>
      <c r="H20" s="103">
        <f>ROUND(E20*G20, 2)</f>
        <v>0</v>
      </c>
      <c r="J20" s="103">
        <f>ROUND(E20*G20, 2)</f>
        <v>0</v>
      </c>
      <c r="O20" s="101">
        <v>20</v>
      </c>
      <c r="P20" s="101" t="s">
        <v>133</v>
      </c>
      <c r="V20" s="105" t="s">
        <v>65</v>
      </c>
    </row>
    <row r="21" spans="1:22">
      <c r="D21" s="132" t="s">
        <v>142</v>
      </c>
      <c r="E21" s="133">
        <f>J21</f>
        <v>0</v>
      </c>
      <c r="H21" s="133">
        <f>SUM(H17:H20)</f>
        <v>0</v>
      </c>
      <c r="I21" s="133">
        <f>SUM(I17:I20)</f>
        <v>0</v>
      </c>
      <c r="J21" s="133">
        <f>SUM(J17:J20)</f>
        <v>0</v>
      </c>
      <c r="L21" s="134">
        <f>SUM(L17:L20)</f>
        <v>1.3340000000000001E-2</v>
      </c>
      <c r="N21" s="135">
        <f>SUM(N17:N20)</f>
        <v>0</v>
      </c>
    </row>
    <row r="23" spans="1:22">
      <c r="D23" s="132" t="s">
        <v>95</v>
      </c>
      <c r="E23" s="135">
        <f>J23</f>
        <v>0</v>
      </c>
      <c r="H23" s="133">
        <f>+H15+H21</f>
        <v>0</v>
      </c>
      <c r="I23" s="133">
        <f>+I15+I21</f>
        <v>0</v>
      </c>
      <c r="J23" s="133">
        <f>+J15+J21</f>
        <v>0</v>
      </c>
      <c r="L23" s="134">
        <f>+L15+L21</f>
        <v>30.74203</v>
      </c>
      <c r="N23" s="135">
        <f>+N15+N21</f>
        <v>0</v>
      </c>
    </row>
    <row r="25" spans="1:22">
      <c r="B25" s="131" t="s">
        <v>143</v>
      </c>
    </row>
    <row r="26" spans="1:22">
      <c r="B26" s="100" t="s">
        <v>96</v>
      </c>
    </row>
    <row r="27" spans="1:22" ht="25.5">
      <c r="A27" s="98">
        <v>5</v>
      </c>
      <c r="B27" s="99" t="s">
        <v>144</v>
      </c>
      <c r="C27" s="100" t="s">
        <v>145</v>
      </c>
      <c r="D27" s="121" t="s">
        <v>146</v>
      </c>
      <c r="E27" s="102">
        <v>625</v>
      </c>
      <c r="F27" s="101" t="s">
        <v>147</v>
      </c>
      <c r="H27" s="103">
        <f>ROUND(E27*G27, 2)</f>
        <v>0</v>
      </c>
      <c r="J27" s="103">
        <f t="shared" ref="J27:J35" si="0">ROUND(E27*G27, 2)</f>
        <v>0</v>
      </c>
      <c r="O27" s="101">
        <v>20</v>
      </c>
      <c r="P27" s="101" t="s">
        <v>133</v>
      </c>
      <c r="V27" s="105" t="s">
        <v>148</v>
      </c>
    </row>
    <row r="28" spans="1:22">
      <c r="A28" s="98">
        <v>6</v>
      </c>
      <c r="B28" s="99" t="s">
        <v>144</v>
      </c>
      <c r="C28" s="100" t="s">
        <v>149</v>
      </c>
      <c r="D28" s="121" t="s">
        <v>150</v>
      </c>
      <c r="E28" s="102">
        <v>625</v>
      </c>
      <c r="F28" s="101" t="s">
        <v>147</v>
      </c>
      <c r="H28" s="103">
        <f>ROUND(E28*G28, 2)</f>
        <v>0</v>
      </c>
      <c r="J28" s="103">
        <f t="shared" si="0"/>
        <v>0</v>
      </c>
      <c r="K28" s="104">
        <v>2.0000000000000002E-5</v>
      </c>
      <c r="L28" s="104">
        <f>E28*K28</f>
        <v>1.2500000000000001E-2</v>
      </c>
      <c r="O28" s="101">
        <v>20</v>
      </c>
      <c r="P28" s="101" t="s">
        <v>133</v>
      </c>
      <c r="V28" s="105" t="s">
        <v>148</v>
      </c>
    </row>
    <row r="29" spans="1:22">
      <c r="A29" s="98">
        <v>7</v>
      </c>
      <c r="B29" s="99" t="s">
        <v>151</v>
      </c>
      <c r="C29" s="100" t="s">
        <v>152</v>
      </c>
      <c r="D29" s="121" t="s">
        <v>153</v>
      </c>
      <c r="E29" s="102">
        <v>637.5</v>
      </c>
      <c r="F29" s="101" t="s">
        <v>147</v>
      </c>
      <c r="I29" s="103">
        <f>ROUND(E29*G29, 2)</f>
        <v>0</v>
      </c>
      <c r="J29" s="103">
        <f t="shared" si="0"/>
        <v>0</v>
      </c>
      <c r="O29" s="101">
        <v>20</v>
      </c>
      <c r="P29" s="101" t="s">
        <v>133</v>
      </c>
      <c r="V29" s="105" t="s">
        <v>53</v>
      </c>
    </row>
    <row r="30" spans="1:22" ht="25.5">
      <c r="A30" s="98">
        <v>8</v>
      </c>
      <c r="B30" s="99" t="s">
        <v>144</v>
      </c>
      <c r="C30" s="100" t="s">
        <v>154</v>
      </c>
      <c r="D30" s="121" t="s">
        <v>155</v>
      </c>
      <c r="E30" s="102">
        <v>667</v>
      </c>
      <c r="F30" s="101" t="s">
        <v>132</v>
      </c>
      <c r="H30" s="103">
        <f>ROUND(E30*G30, 2)</f>
        <v>0</v>
      </c>
      <c r="J30" s="103">
        <f t="shared" si="0"/>
        <v>0</v>
      </c>
      <c r="M30" s="102">
        <v>1E-3</v>
      </c>
      <c r="N30" s="102">
        <f>E30*M30</f>
        <v>0.66700000000000004</v>
      </c>
      <c r="O30" s="101">
        <v>20</v>
      </c>
      <c r="P30" s="101" t="s">
        <v>133</v>
      </c>
      <c r="V30" s="105" t="s">
        <v>148</v>
      </c>
    </row>
    <row r="31" spans="1:22">
      <c r="A31" s="98">
        <v>9</v>
      </c>
      <c r="B31" s="99" t="s">
        <v>144</v>
      </c>
      <c r="C31" s="100" t="s">
        <v>156</v>
      </c>
      <c r="D31" s="121" t="s">
        <v>157</v>
      </c>
      <c r="E31" s="102">
        <v>667</v>
      </c>
      <c r="F31" s="101" t="s">
        <v>132</v>
      </c>
      <c r="H31" s="103">
        <f>ROUND(E31*G31, 2)</f>
        <v>0</v>
      </c>
      <c r="J31" s="103">
        <f t="shared" si="0"/>
        <v>0</v>
      </c>
      <c r="K31" s="104">
        <v>3.6000000000000002E-4</v>
      </c>
      <c r="L31" s="104">
        <f>E31*K31</f>
        <v>0.24012000000000003</v>
      </c>
      <c r="O31" s="101">
        <v>20</v>
      </c>
      <c r="P31" s="101" t="s">
        <v>133</v>
      </c>
      <c r="V31" s="105" t="s">
        <v>148</v>
      </c>
    </row>
    <row r="32" spans="1:22" ht="25.5">
      <c r="A32" s="98">
        <v>10</v>
      </c>
      <c r="B32" s="99" t="s">
        <v>151</v>
      </c>
      <c r="C32" s="100" t="s">
        <v>158</v>
      </c>
      <c r="D32" s="121" t="s">
        <v>159</v>
      </c>
      <c r="E32" s="102">
        <v>687.01</v>
      </c>
      <c r="F32" s="101" t="s">
        <v>132</v>
      </c>
      <c r="I32" s="103">
        <f>ROUND(E32*G32, 2)</f>
        <v>0</v>
      </c>
      <c r="J32" s="103">
        <f t="shared" si="0"/>
        <v>0</v>
      </c>
      <c r="K32" s="104">
        <v>2.3E-3</v>
      </c>
      <c r="L32" s="104">
        <f>E32*K32</f>
        <v>1.5801229999999999</v>
      </c>
      <c r="O32" s="101">
        <v>20</v>
      </c>
      <c r="P32" s="101" t="s">
        <v>133</v>
      </c>
      <c r="V32" s="105" t="s">
        <v>53</v>
      </c>
    </row>
    <row r="33" spans="1:22">
      <c r="A33" s="98">
        <v>11</v>
      </c>
      <c r="B33" s="99" t="s">
        <v>144</v>
      </c>
      <c r="C33" s="100" t="s">
        <v>160</v>
      </c>
      <c r="D33" s="121" t="s">
        <v>161</v>
      </c>
      <c r="E33" s="102">
        <v>645</v>
      </c>
      <c r="F33" s="101" t="s">
        <v>147</v>
      </c>
      <c r="H33" s="103">
        <f>ROUND(E33*G33, 2)</f>
        <v>0</v>
      </c>
      <c r="J33" s="103">
        <f t="shared" si="0"/>
        <v>0</v>
      </c>
      <c r="O33" s="101">
        <v>20</v>
      </c>
      <c r="P33" s="101" t="s">
        <v>133</v>
      </c>
      <c r="V33" s="105" t="s">
        <v>148</v>
      </c>
    </row>
    <row r="34" spans="1:22" ht="25.5">
      <c r="A34" s="98">
        <v>12</v>
      </c>
      <c r="B34" s="99" t="s">
        <v>144</v>
      </c>
      <c r="C34" s="100" t="s">
        <v>162</v>
      </c>
      <c r="D34" s="121" t="s">
        <v>163</v>
      </c>
      <c r="F34" s="101" t="s">
        <v>121</v>
      </c>
      <c r="H34" s="103">
        <f>ROUND(E34*G34, 2)</f>
        <v>0</v>
      </c>
      <c r="J34" s="103">
        <f t="shared" si="0"/>
        <v>0</v>
      </c>
      <c r="O34" s="101">
        <v>20</v>
      </c>
      <c r="P34" s="101" t="s">
        <v>133</v>
      </c>
      <c r="V34" s="105" t="s">
        <v>148</v>
      </c>
    </row>
    <row r="35" spans="1:22" ht="25.5">
      <c r="A35" s="98">
        <v>13</v>
      </c>
      <c r="B35" s="99" t="s">
        <v>144</v>
      </c>
      <c r="C35" s="100" t="s">
        <v>164</v>
      </c>
      <c r="D35" s="121" t="s">
        <v>165</v>
      </c>
      <c r="F35" s="101" t="s">
        <v>121</v>
      </c>
      <c r="H35" s="103">
        <f>ROUND(E35*G35, 2)</f>
        <v>0</v>
      </c>
      <c r="J35" s="103">
        <f t="shared" si="0"/>
        <v>0</v>
      </c>
      <c r="O35" s="101">
        <v>20</v>
      </c>
      <c r="P35" s="101" t="s">
        <v>133</v>
      </c>
      <c r="V35" s="105" t="s">
        <v>148</v>
      </c>
    </row>
    <row r="36" spans="1:22">
      <c r="D36" s="132" t="s">
        <v>166</v>
      </c>
      <c r="E36" s="133">
        <f>J36</f>
        <v>0</v>
      </c>
      <c r="H36" s="133">
        <f>SUM(H25:H35)</f>
        <v>0</v>
      </c>
      <c r="I36" s="133">
        <f>SUM(I25:I35)</f>
        <v>0</v>
      </c>
      <c r="J36" s="133">
        <f>SUM(J25:J35)</f>
        <v>0</v>
      </c>
      <c r="L36" s="134">
        <f>SUM(L25:L35)</f>
        <v>1.832743</v>
      </c>
      <c r="N36" s="135">
        <f>SUM(N25:N35)</f>
        <v>0.66700000000000004</v>
      </c>
    </row>
    <row r="38" spans="1:22">
      <c r="D38" s="132" t="s">
        <v>97</v>
      </c>
      <c r="E38" s="133">
        <f>J38</f>
        <v>0</v>
      </c>
      <c r="H38" s="133">
        <f>+H36</f>
        <v>0</v>
      </c>
      <c r="I38" s="133">
        <f>+I36</f>
        <v>0</v>
      </c>
      <c r="J38" s="133">
        <f>+J36</f>
        <v>0</v>
      </c>
      <c r="L38" s="134">
        <f>+L36</f>
        <v>1.832743</v>
      </c>
      <c r="N38" s="135">
        <f>+N36</f>
        <v>0.66700000000000004</v>
      </c>
    </row>
    <row r="40" spans="1:22">
      <c r="D40" s="137" t="s">
        <v>98</v>
      </c>
      <c r="E40" s="133">
        <f>J40</f>
        <v>0</v>
      </c>
      <c r="H40" s="133">
        <f>+H23+H38</f>
        <v>0</v>
      </c>
      <c r="I40" s="133">
        <f>+I23+I38</f>
        <v>0</v>
      </c>
      <c r="J40" s="133">
        <f>+J23+J38</f>
        <v>0</v>
      </c>
      <c r="L40" s="134">
        <f>+L23+L38</f>
        <v>32.574773</v>
      </c>
      <c r="N40" s="135">
        <f>+N23+N38</f>
        <v>0.66700000000000004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2016-04-18T11:45:03Z</cp:lastPrinted>
  <dcterms:created xsi:type="dcterms:W3CDTF">1999-04-06T07:39:42Z</dcterms:created>
  <dcterms:modified xsi:type="dcterms:W3CDTF">2019-08-07T11:04:40Z</dcterms:modified>
</cp:coreProperties>
</file>