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loha\POMOCNE\"/>
    </mc:Choice>
  </mc:AlternateContent>
  <bookViews>
    <workbookView xWindow="0" yWindow="0" windowWidth="28800" windowHeight="1261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L14" i="3"/>
  <c r="E15" i="3"/>
  <c r="H15" i="3"/>
  <c r="I15" i="3"/>
  <c r="J15" i="3"/>
  <c r="L15" i="3"/>
  <c r="N15" i="3"/>
  <c r="H18" i="3"/>
  <c r="J18" i="3"/>
  <c r="L18" i="3"/>
  <c r="H19" i="3"/>
  <c r="J19" i="3"/>
  <c r="H20" i="3"/>
  <c r="J20" i="3"/>
  <c r="E21" i="3"/>
  <c r="H21" i="3"/>
  <c r="I21" i="3"/>
  <c r="J21" i="3"/>
  <c r="L21" i="3"/>
  <c r="N21" i="3"/>
  <c r="E23" i="3"/>
  <c r="H23" i="3"/>
  <c r="I23" i="3"/>
  <c r="J23" i="3"/>
  <c r="L23" i="3"/>
  <c r="N23" i="3"/>
  <c r="H27" i="3"/>
  <c r="J27" i="3"/>
  <c r="H28" i="3"/>
  <c r="J28" i="3"/>
  <c r="L28" i="3"/>
  <c r="I29" i="3"/>
  <c r="J29" i="3"/>
  <c r="H30" i="3"/>
  <c r="J30" i="3"/>
  <c r="N30" i="3"/>
  <c r="H31" i="3"/>
  <c r="J31" i="3"/>
  <c r="L31" i="3"/>
  <c r="I32" i="3"/>
  <c r="J32" i="3"/>
  <c r="L32" i="3"/>
  <c r="H33" i="3"/>
  <c r="J33" i="3"/>
  <c r="H34" i="3"/>
  <c r="J34" i="3"/>
  <c r="H35" i="3"/>
  <c r="J35" i="3"/>
  <c r="E36" i="3"/>
  <c r="H36" i="3"/>
  <c r="I36" i="3"/>
  <c r="J36" i="3"/>
  <c r="L36" i="3"/>
  <c r="N36" i="3"/>
  <c r="E38" i="3"/>
  <c r="H38" i="3"/>
  <c r="I38" i="3"/>
  <c r="J38" i="3"/>
  <c r="L38" i="3"/>
  <c r="N38" i="3"/>
  <c r="E40" i="3"/>
  <c r="H40" i="3"/>
  <c r="I40" i="3"/>
  <c r="J40" i="3"/>
  <c r="L40" i="3"/>
  <c r="N40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6" i="2"/>
  <c r="C16" i="2"/>
  <c r="D16" i="2"/>
  <c r="E16" i="2"/>
  <c r="F16" i="2"/>
  <c r="G16" i="2"/>
  <c r="B17" i="2"/>
  <c r="C17" i="2"/>
  <c r="D17" i="2"/>
  <c r="E17" i="2"/>
  <c r="F17" i="2"/>
  <c r="G17" i="2"/>
  <c r="B20" i="2"/>
  <c r="C20" i="2"/>
  <c r="D20" i="2"/>
  <c r="E20" i="2"/>
  <c r="F20" i="2"/>
  <c r="G20" i="2"/>
</calcChain>
</file>

<file path=xl/sharedStrings.xml><?xml version="1.0" encoding="utf-8"?>
<sst xmlns="http://schemas.openxmlformats.org/spreadsheetml/2006/main" count="298" uniqueCount="167">
  <si>
    <t xml:space="preserve"> Mesto Rožňava</t>
  </si>
  <si>
    <t>V module</t>
  </si>
  <si>
    <t>Hlavička1</t>
  </si>
  <si>
    <t>Mena</t>
  </si>
  <si>
    <t>Hlavička2</t>
  </si>
  <si>
    <t>Obdobie</t>
  </si>
  <si>
    <t>Stavba :Oprava podláh - ZŚ Zoltána Fábryho, Rožňava</t>
  </si>
  <si>
    <t>Miesto:</t>
  </si>
  <si>
    <t>Rozpočet</t>
  </si>
  <si>
    <t>Krycí list rozpočtu v</t>
  </si>
  <si>
    <t>EUR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</si>
  <si>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</si>
  <si>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</si>
  <si>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</si>
  <si>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</si>
  <si>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</si>
  <si>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</si>
  <si>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</si>
  <si>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</si>
  <si>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</si>
  <si>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</si>
  <si>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</si>
  <si>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25.07.2019</t>
  </si>
  <si>
    <t>VF</t>
  </si>
  <si>
    <t>Odberateľ:</t>
  </si>
  <si>
    <t>Mesto Rožňava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</si>
  <si>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</si>
  <si>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</si>
  <si>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</si>
  <si>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</si>
  <si>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</si>
  <si>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</si>
  <si>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</si>
  <si>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</si>
  <si>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</si>
  <si>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</si>
  <si>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</si>
  <si>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</si>
  <si>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</si>
  <si>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</si>
  <si>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</si>
  <si>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</si>
  <si>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</si>
  <si>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</si>
  <si>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</si>
  <si>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</si>
  <si>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</si>
  <si>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</si>
  <si>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</si>
  <si>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</si>
  <si>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</si>
  <si>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</si>
  <si>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</si>
  <si>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</si>
  <si>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</si>
  <si>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</si>
  <si>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</si>
  <si>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</si>
  <si>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</si>
  <si>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</si>
  <si>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</si>
  <si>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</si>
  <si>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</si>
  <si>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</si>
  <si>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</si>
  <si>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</si>
  <si>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</si>
  <si>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</si>
  <si>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</si>
  <si>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</si>
  <si>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</si>
  <si>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</si>
  <si>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</si>
  <si>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</si>
  <si>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</si>
  <si>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</si>
  <si>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</si>
  <si>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</si>
  <si>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</si>
  <si>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</si>
  <si>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</si>
  <si>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</si>
  <si>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</si>
  <si>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>Dátum: 25.07.2019</t>
  </si>
  <si>
    <t>Rekapitulácia splátky v</t>
  </si>
  <si>
    <t>Rekapitulácia výrobnej kalkulácie v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</si>
  <si>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</si>
  <si>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</si>
  <si>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</si>
  <si>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</si>
  <si>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</si>
  <si>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</si>
  <si>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</si>
  <si>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6 - ÚPRAVY POVRCHOV, PODLAHY, VÝPLNE</t>
  </si>
  <si>
    <t>9 - OSTATNÉ KONŠTRUKCIE A PRÁCE</t>
  </si>
  <si>
    <t xml:space="preserve">PRÁCE A DODÁVKY HSV  spolu: </t>
  </si>
  <si>
    <t>776 - Podlahy povlakové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</si>
  <si>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</si>
  <si>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</si>
  <si>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</si>
  <si>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</si>
  <si>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</si>
  <si>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</si>
  <si>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</si>
  <si>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</si>
  <si>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</si>
  <si>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</si>
  <si>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</si>
  <si>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</si>
  <si>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</si>
  <si>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</si>
  <si>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</si>
  <si>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</si>
  <si>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</si>
  <si>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</si>
  <si>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</si>
  <si>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</si>
  <si>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</si>
  <si>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</si>
  <si>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</si>
  <si>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</si>
  <si>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</si>
  <si>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</si>
  <si>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</si>
  <si>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</si>
  <si>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</si>
  <si>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</si>
  <si>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</si>
  <si>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PRÁCE A DODÁVKY HSV</t>
  </si>
  <si>
    <t>011</t>
  </si>
  <si>
    <t xml:space="preserve">63245-1062   </t>
  </si>
  <si>
    <t>Vyspravenie podláh</t>
  </si>
  <si>
    <t>m2</t>
  </si>
  <si>
    <t xml:space="preserve">                    </t>
  </si>
  <si>
    <t xml:space="preserve">6 - ÚPRAVY POVRCHOV, PODLAHY, VÝPLNE  spolu: </t>
  </si>
  <si>
    <t xml:space="preserve">95290-1111   </t>
  </si>
  <si>
    <t>Vyčistenie budov byt. alebo občian. výstavby pri výške podlažia do 4 m</t>
  </si>
  <si>
    <t xml:space="preserve">99801-1001   </t>
  </si>
  <si>
    <t>Presun hmôt pre budovy murované výšky do 6 m</t>
  </si>
  <si>
    <t>t</t>
  </si>
  <si>
    <t xml:space="preserve">99801-1015   </t>
  </si>
  <si>
    <t>Prípl. za zväčšený presun do 1 km pre budovy murované</t>
  </si>
  <si>
    <t xml:space="preserve">9 - OSTATNÉ KONŠTRUKCIE A PRÁCE  spolu: </t>
  </si>
  <si>
    <t>PRÁCE A DODÁVKY PSV</t>
  </si>
  <si>
    <t>775</t>
  </si>
  <si>
    <t xml:space="preserve">77640-1800   </t>
  </si>
  <si>
    <t>Demontáž soklíkov alebo líšt gumených alebo plastových, vrátane likvidácie</t>
  </si>
  <si>
    <t>m</t>
  </si>
  <si>
    <t>I</t>
  </si>
  <si>
    <t xml:space="preserve">77641-1000   </t>
  </si>
  <si>
    <t>Lepenie podlahových soklíkov alebo líšt gumených</t>
  </si>
  <si>
    <t>MAT</t>
  </si>
  <si>
    <t xml:space="preserve">284 1A9001   </t>
  </si>
  <si>
    <t>Sokel PVC</t>
  </si>
  <si>
    <t xml:space="preserve">77651-1820   </t>
  </si>
  <si>
    <t>Odstránenie povlakových podláh lepených s podložkou, vrátane likvidácie</t>
  </si>
  <si>
    <t xml:space="preserve">77652-1100   </t>
  </si>
  <si>
    <t>Lepenie povlakových podláh plastových pásov</t>
  </si>
  <si>
    <t xml:space="preserve">284 102450   </t>
  </si>
  <si>
    <t>Podlahovina PVC - odolné voči opotrebivaniu, vysokofrekvenotvaná záťaž (školy)</t>
  </si>
  <si>
    <t xml:space="preserve">77652-5111   </t>
  </si>
  <si>
    <t>Spojovanie podlah z plastov zvarovanie za tepla</t>
  </si>
  <si>
    <t xml:space="preserve">99877-6201   </t>
  </si>
  <si>
    <t>Presun hmôt pre podlahy povlakové v objektoch výšky do 6 m</t>
  </si>
  <si>
    <t xml:space="preserve">99877-6292   </t>
  </si>
  <si>
    <t>Prípl. za zväčšený presun hmôt do 100 m pre podlahy povlakové</t>
  </si>
  <si>
    <t xml:space="preserve">776 - Podlahy povlakové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</si>
</sst>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/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 t="s">
        <v>7</v>
      </c>
      <c r="H2" s="11"/>
      <c r="I2" s="11"/>
      <c r="J2" s="13"/>
      <c r="Z2" s="107" t="s">
        <v>8</v>
      </c>
      <c r="AA2" s="108" t="s">
        <v>9</v>
      </c>
      <c r="AB2" s="108" t="s">
        <v>10</v>
      </c>
      <c r="AC2" s="108"/>
      <c r="AD2" s="109"/>
    </row>
    <row r="3" spans="2:30" ht="18" customHeight="1">
      <c r="B3" s="14"/>
      <c r="C3" s="15"/>
      <c r="D3" s="15"/>
      <c r="E3" s="15"/>
      <c r="F3" s="15"/>
      <c r="G3" s="16" t="s">
        <v>11</v>
      </c>
      <c r="H3" s="15"/>
      <c r="I3" s="15"/>
      <c r="J3" s="17"/>
      <c r="Z3" s="107" t="s">
        <v>12</v>
      </c>
      <c r="AA3" s="108" t="s">
        <v>13</v>
      </c>
      <c r="AB3" s="108" t="s">
        <v>10</v>
      </c>
      <c r="AC3" s="108" t="s">
        <v>14</v>
      </c>
      <c r="AD3" s="109" t="s">
        <v>15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7" t="s">
        <v>16</v>
      </c>
      <c r="AA4" s="108" t="s">
        <v>17</v>
      </c>
      <c r="AB4" s="108" t="s">
        <v>10</v>
      </c>
      <c r="AC4" s="108"/>
      <c r="AD4" s="109"/>
    </row>
    <row r="5" spans="2:30" ht="18" customHeight="1" thickBot="1">
      <c r="B5" s="22"/>
      <c r="C5" s="24" t="s">
        <v>18</v>
      </c>
      <c r="D5" s="24"/>
      <c r="E5" s="24" t="s">
        <v>19</v>
      </c>
      <c r="F5" s="23"/>
      <c r="G5" s="23" t="s">
        <v>20</v>
      </c>
      <c r="H5" s="24"/>
      <c r="I5" s="23" t="s">
        <v>21</v>
      </c>
      <c r="J5" s="25" t="s">
        <v>22</v>
      </c>
      <c r="Z5" s="107" t="s">
        <v>23</v>
      </c>
      <c r="AA5" s="108" t="s">
        <v>13</v>
      </c>
      <c r="AB5" s="108" t="s">
        <v>10</v>
      </c>
      <c r="AC5" s="108" t="s">
        <v>14</v>
      </c>
      <c r="AD5" s="109" t="s">
        <v>15</v>
      </c>
    </row>
    <row r="6" spans="2:30" ht="18" customHeight="1" thickTop="1">
      <c r="B6" s="10"/>
      <c r="C6" s="11" t="s">
        <v>24</v>
      </c>
      <c r="D6" s="11" t="s">
        <v>25</v>
      </c>
      <c r="E6" s="11"/>
      <c r="F6" s="11"/>
      <c r="G6" s="11" t="s">
        <v>26</v>
      </c>
      <c r="H6" s="11"/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27</v>
      </c>
      <c r="H7" s="28"/>
      <c r="I7" s="28"/>
      <c r="J7" s="29"/>
    </row>
    <row r="8" spans="2:30" ht="18" customHeight="1">
      <c r="B8" s="14"/>
      <c r="C8" s="15" t="s">
        <v>28</v>
      </c>
      <c r="D8" s="15"/>
      <c r="E8" s="15"/>
      <c r="F8" s="15"/>
      <c r="G8" s="15" t="s">
        <v>26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27</v>
      </c>
      <c r="H9" s="19"/>
      <c r="I9" s="19"/>
      <c r="J9" s="21"/>
    </row>
    <row r="10" spans="2:30" ht="18" customHeight="1">
      <c r="B10" s="14"/>
      <c r="C10" s="15" t="s">
        <v>29</v>
      </c>
      <c r="D10" s="15"/>
      <c r="E10" s="15"/>
      <c r="F10" s="15"/>
      <c r="G10" s="15" t="s">
        <v>26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27</v>
      </c>
      <c r="H11" s="31"/>
      <c r="I11" s="31"/>
      <c r="J11" s="32"/>
    </row>
    <row r="12" spans="2:30" ht="18" customHeight="1" thickTop="1">
      <c r="B12" s="81">
        <v>1</v>
      </c>
      <c r="C12" s="11" t="s">
        <v>30</v>
      </c>
      <c r="D12" s="11"/>
      <c r="E12" s="11"/>
      <c r="F12" s="92">
        <f>IF(B12&lt;&gt;0,ROUND($J$31/B12,0),0)</f>
        <v>0</v>
      </c>
      <c r="G12" s="12">
        <v>1</v>
      </c>
      <c r="H12" s="11" t="s">
        <v>31</v>
      </c>
      <c r="I12" s="11"/>
      <c r="J12" s="95">
        <f>IF(G12&lt;&gt;0,ROUND($J$31/G12,0),0)</f>
        <v>0</v>
      </c>
    </row>
    <row r="13" spans="2:30" ht="18" customHeight="1">
      <c r="B13" s="82">
        <v>1</v>
      </c>
      <c r="C13" s="28" t="s">
        <v>32</v>
      </c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>
        <v>1</v>
      </c>
      <c r="C14" s="31" t="s">
        <v>33</v>
      </c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34</v>
      </c>
      <c r="C15" s="34" t="s">
        <v>35</v>
      </c>
      <c r="D15" s="35" t="s">
        <v>36</v>
      </c>
      <c r="E15" s="35" t="s">
        <v>37</v>
      </c>
      <c r="F15" s="36" t="s">
        <v>38</v>
      </c>
      <c r="G15" s="72" t="s">
        <v>39</v>
      </c>
      <c r="H15" s="37" t="s">
        <v>40</v>
      </c>
      <c r="I15" s="38"/>
      <c r="J15" s="39"/>
    </row>
    <row r="16" spans="2:30" ht="18" customHeight="1">
      <c r="B16" s="40">
        <v>1</v>
      </c>
      <c r="C16" s="41" t="s">
        <v>41</v>
      </c>
      <c r="D16" s="122">
        <f>Prehlad!H23</f>
        <v>0</v>
      </c>
      <c r="E16" s="122">
        <f>Prehlad!I23</f>
        <v>0</v>
      </c>
      <c r="F16" s="123">
        <f>D16+E16</f>
        <v>0</v>
      </c>
      <c r="G16" s="40">
        <v>6</v>
      </c>
      <c r="H16" s="42" t="s">
        <v>42</v>
      </c>
      <c r="I16" s="77"/>
      <c r="J16" s="123">
        <v>0</v>
      </c>
    </row>
    <row r="17" spans="2:10" ht="18" customHeight="1">
      <c r="B17" s="43">
        <v>2</v>
      </c>
      <c r="C17" s="44" t="s">
        <v>43</v>
      </c>
      <c r="D17" s="124">
        <f>Prehlad!H38</f>
        <v>0</v>
      </c>
      <c r="E17" s="124">
        <f>Prehlad!I38</f>
        <v>0</v>
      </c>
      <c r="F17" s="123">
        <f>D17+E17</f>
        <v>0</v>
      </c>
      <c r="G17" s="43">
        <v>7</v>
      </c>
      <c r="H17" s="45" t="s">
        <v>44</v>
      </c>
      <c r="I17" s="15"/>
      <c r="J17" s="125">
        <v>0</v>
      </c>
    </row>
    <row r="18" spans="2:10" ht="18" customHeight="1">
      <c r="B18" s="43">
        <v>3</v>
      </c>
      <c r="C18" s="44" t="s">
        <v>45</v>
      </c>
      <c r="D18" s="124"/>
      <c r="E18" s="124"/>
      <c r="F18" s="123">
        <f>D18+E18</f>
        <v>0</v>
      </c>
      <c r="G18" s="43">
        <v>8</v>
      </c>
      <c r="H18" s="45" t="s">
        <v>46</v>
      </c>
      <c r="I18" s="15"/>
      <c r="J18" s="125">
        <v>0</v>
      </c>
    </row>
    <row r="19" spans="2:10" ht="18" customHeight="1" thickBot="1">
      <c r="B19" s="43">
        <v>4</v>
      </c>
      <c r="C19" s="44" t="s">
        <v>47</v>
      </c>
      <c r="D19" s="124"/>
      <c r="E19" s="124"/>
      <c r="F19" s="126">
        <f>D19+E19</f>
        <v>0</v>
      </c>
      <c r="G19" s="43">
        <v>9</v>
      </c>
      <c r="H19" s="45" t="s">
        <v>48</v>
      </c>
      <c r="I19" s="15"/>
      <c r="J19" s="125">
        <v>0</v>
      </c>
    </row>
    <row r="20" spans="2:10" ht="18" customHeight="1" thickBot="1">
      <c r="B20" s="46">
        <v>5</v>
      </c>
      <c r="C20" s="47" t="s">
        <v>49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50</v>
      </c>
      <c r="J20" s="129">
        <f>SUM(J16:J19)</f>
        <v>0</v>
      </c>
    </row>
    <row r="21" spans="2:10" ht="18" customHeight="1" thickTop="1">
      <c r="B21" s="72" t="s">
        <v>51</v>
      </c>
      <c r="C21" s="71"/>
      <c r="D21" s="38" t="s">
        <v>52</v>
      </c>
      <c r="E21" s="38"/>
      <c r="F21" s="39"/>
      <c r="G21" s="72" t="s">
        <v>53</v>
      </c>
      <c r="H21" s="37" t="s">
        <v>54</v>
      </c>
      <c r="I21" s="38"/>
      <c r="J21" s="39"/>
    </row>
    <row r="22" spans="2:10" ht="18" customHeight="1">
      <c r="B22" s="40">
        <v>11</v>
      </c>
      <c r="C22" s="42" t="s">
        <v>55</v>
      </c>
      <c r="D22" s="78" t="s">
        <v>48</v>
      </c>
      <c r="E22" s="80">
        <v>0</v>
      </c>
      <c r="F22" s="123">
        <v>0</v>
      </c>
      <c r="G22" s="43">
        <v>16</v>
      </c>
      <c r="H22" s="45" t="s">
        <v>56</v>
      </c>
      <c r="I22" s="49"/>
      <c r="J22" s="125">
        <v>0</v>
      </c>
    </row>
    <row r="23" spans="2:10" ht="18" customHeight="1">
      <c r="B23" s="43">
        <v>12</v>
      </c>
      <c r="C23" s="45" t="s">
        <v>57</v>
      </c>
      <c r="D23" s="79"/>
      <c r="E23" s="50">
        <v>0</v>
      </c>
      <c r="F23" s="125">
        <v>0</v>
      </c>
      <c r="G23" s="43">
        <v>17</v>
      </c>
      <c r="H23" s="45" t="s">
        <v>58</v>
      </c>
      <c r="I23" s="49"/>
      <c r="J23" s="125">
        <v>0</v>
      </c>
    </row>
    <row r="24" spans="2:10" ht="18" customHeight="1">
      <c r="B24" s="43">
        <v>13</v>
      </c>
      <c r="C24" s="45" t="s">
        <v>59</v>
      </c>
      <c r="D24" s="79"/>
      <c r="E24" s="50">
        <v>0</v>
      </c>
      <c r="F24" s="125">
        <v>0</v>
      </c>
      <c r="G24" s="43">
        <v>18</v>
      </c>
      <c r="H24" s="45" t="s">
        <v>60</v>
      </c>
      <c r="I24" s="49"/>
      <c r="J24" s="125">
        <v>0</v>
      </c>
    </row>
    <row r="25" spans="2:10" ht="18" customHeight="1" thickBot="1">
      <c r="B25" s="43">
        <v>14</v>
      </c>
      <c r="C25" s="45" t="s">
        <v>48</v>
      </c>
      <c r="D25" s="79"/>
      <c r="E25" s="50">
        <v>0</v>
      </c>
      <c r="F25" s="125">
        <v>0</v>
      </c>
      <c r="G25" s="43">
        <v>19</v>
      </c>
      <c r="H25" s="45" t="s">
        <v>48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61</v>
      </c>
      <c r="F26" s="129">
        <f>SUM(F22:F25)</f>
        <v>0</v>
      </c>
      <c r="G26" s="46">
        <v>20</v>
      </c>
      <c r="H26" s="51"/>
      <c r="I26" s="52" t="s">
        <v>62</v>
      </c>
      <c r="J26" s="129">
        <f>SUM(J22:J25)</f>
        <v>0</v>
      </c>
    </row>
    <row r="27" spans="2:10" ht="18" customHeight="1" thickTop="1">
      <c r="B27" s="53"/>
      <c r="C27" s="54" t="s">
        <v>63</v>
      </c>
      <c r="D27" s="55"/>
      <c r="E27" s="56" t="s">
        <v>64</v>
      </c>
      <c r="F27" s="57"/>
      <c r="G27" s="72" t="s">
        <v>65</v>
      </c>
      <c r="H27" s="37" t="s">
        <v>66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67</v>
      </c>
      <c r="J28" s="123">
        <f>ROUND(F20,2)+J20+F26+J26</f>
        <v>0</v>
      </c>
    </row>
    <row r="29" spans="2:10" ht="18" customHeight="1">
      <c r="B29" s="58"/>
      <c r="C29" s="60" t="s">
        <v>68</v>
      </c>
      <c r="D29" s="60"/>
      <c r="E29" s="63"/>
      <c r="F29" s="57"/>
      <c r="G29" s="43">
        <v>22</v>
      </c>
      <c r="H29" s="45" t="s">
        <v>69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70</v>
      </c>
      <c r="D30" s="15"/>
      <c r="E30" s="63"/>
      <c r="F30" s="57"/>
      <c r="G30" s="43">
        <v>23</v>
      </c>
      <c r="H30" s="45" t="s">
        <v>71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72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73</v>
      </c>
      <c r="H32" s="74" t="s">
        <v>74</v>
      </c>
      <c r="I32" s="33"/>
      <c r="J32" s="75">
        <v>0</v>
      </c>
    </row>
    <row r="33" spans="2:10" ht="18" customHeight="1" thickTop="1">
      <c r="B33" s="65"/>
      <c r="C33" s="66"/>
      <c r="D33" s="54" t="s">
        <v>75</v>
      </c>
      <c r="E33" s="66"/>
      <c r="F33" s="66"/>
      <c r="G33" s="66"/>
      <c r="H33" s="66" t="s">
        <v>76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68</v>
      </c>
      <c r="D35" s="60"/>
      <c r="E35" s="60"/>
      <c r="F35" s="59"/>
      <c r="G35" s="60" t="s">
        <v>68</v>
      </c>
      <c r="H35" s="60"/>
      <c r="I35" s="60"/>
      <c r="J35" s="68"/>
    </row>
    <row r="36" spans="2:10" ht="18" customHeight="1">
      <c r="B36" s="14"/>
      <c r="C36" s="15" t="s">
        <v>70</v>
      </c>
      <c r="D36" s="15"/>
      <c r="E36" s="15"/>
      <c r="F36" s="16"/>
      <c r="G36" s="15" t="s">
        <v>70</v>
      </c>
      <c r="H36" s="15"/>
      <c r="I36" s="15"/>
      <c r="J36" s="17"/>
    </row>
    <row r="37" spans="2:10" ht="18" customHeight="1">
      <c r="B37" s="58"/>
      <c r="C37" s="60" t="s">
        <v>64</v>
      </c>
      <c r="D37" s="60"/>
      <c r="E37" s="60"/>
      <c r="F37" s="59"/>
      <c r="G37" s="60" t="s">
        <v>64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showGridLines="0" workbookViewId="0"/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77</v>
      </c>
      <c r="C1" s="1"/>
      <c r="E1" s="9" t="s">
        <v>78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79</v>
      </c>
      <c r="C2" s="1"/>
      <c r="E2" s="9" t="s">
        <v>80</v>
      </c>
      <c r="F2" s="1"/>
      <c r="G2" s="1"/>
      <c r="Z2" s="107" t="s">
        <v>8</v>
      </c>
      <c r="AA2" s="108" t="s">
        <v>81</v>
      </c>
      <c r="AB2" s="108" t="s">
        <v>10</v>
      </c>
      <c r="AC2" s="108"/>
      <c r="AD2" s="109"/>
    </row>
    <row r="3" spans="1:30">
      <c r="A3" s="9" t="s">
        <v>82</v>
      </c>
      <c r="C3" s="1"/>
      <c r="E3" s="9" t="s">
        <v>83</v>
      </c>
      <c r="F3" s="1"/>
      <c r="G3" s="1"/>
      <c r="Z3" s="107" t="s">
        <v>12</v>
      </c>
      <c r="AA3" s="108" t="s">
        <v>84</v>
      </c>
      <c r="AB3" s="108" t="s">
        <v>10</v>
      </c>
      <c r="AC3" s="108" t="s">
        <v>14</v>
      </c>
      <c r="AD3" s="109" t="s">
        <v>15</v>
      </c>
    </row>
    <row r="4" spans="1:30">
      <c r="B4" s="1"/>
      <c r="C4" s="1"/>
      <c r="D4" s="1"/>
      <c r="E4" s="1"/>
      <c r="F4" s="1"/>
      <c r="G4" s="1"/>
      <c r="Z4" s="107" t="s">
        <v>16</v>
      </c>
      <c r="AA4" s="108" t="s">
        <v>85</v>
      </c>
      <c r="AB4" s="108" t="s">
        <v>10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23</v>
      </c>
      <c r="AA5" s="108" t="s">
        <v>84</v>
      </c>
      <c r="AB5" s="108" t="s">
        <v>10</v>
      </c>
      <c r="AC5" s="108" t="s">
        <v>14</v>
      </c>
      <c r="AD5" s="109" t="s">
        <v>15</v>
      </c>
    </row>
    <row r="6" spans="1:30">
      <c r="A6" s="9"/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25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86</v>
      </c>
      <c r="B9" s="112" t="s">
        <v>36</v>
      </c>
      <c r="C9" s="112" t="s">
        <v>87</v>
      </c>
      <c r="D9" s="112" t="s">
        <v>88</v>
      </c>
      <c r="E9" s="119" t="s">
        <v>89</v>
      </c>
      <c r="F9" s="119" t="s">
        <v>90</v>
      </c>
      <c r="G9" s="1"/>
    </row>
    <row r="10" spans="1:30">
      <c r="A10" s="116"/>
      <c r="B10" s="116"/>
      <c r="C10" s="116" t="s">
        <v>91</v>
      </c>
      <c r="D10" s="116"/>
      <c r="E10" s="116" t="s">
        <v>88</v>
      </c>
      <c r="F10" s="116" t="s">
        <v>88</v>
      </c>
      <c r="G10" s="91" t="s">
        <v>92</v>
      </c>
    </row>
    <row r="12" spans="1:30">
      <c r="A12" s="1" t="s">
        <v>93</v>
      </c>
      <c r="B12" s="6">
        <f>Prehlad!H15</f>
        <v>0</v>
      </c>
      <c r="C12" s="6">
        <f>Prehlad!I15</f>
        <v>0</v>
      </c>
      <c r="D12" s="6">
        <f>Prehlad!J15</f>
        <v>0</v>
      </c>
      <c r="E12" s="7">
        <f>Prehlad!L15</f>
        <v>30.72869</v>
      </c>
      <c r="F12" s="5">
        <f>Prehlad!N15</f>
        <v>0</v>
      </c>
      <c r="G12" s="5">
        <f>Prehlad!W15</f>
        <v>0</v>
      </c>
    </row>
    <row r="13" spans="1:30">
      <c r="A13" s="1" t="s">
        <v>94</v>
      </c>
      <c r="B13" s="6">
        <f>Prehlad!H21</f>
        <v>0</v>
      </c>
      <c r="C13" s="6">
        <f>Prehlad!I21</f>
        <v>0</v>
      </c>
      <c r="D13" s="6">
        <f>Prehlad!J21</f>
        <v>0</v>
      </c>
      <c r="E13" s="7">
        <f>Prehlad!L21</f>
        <v>1.3340000000000001E-2</v>
      </c>
      <c r="F13" s="5">
        <f>Prehlad!N21</f>
        <v>0</v>
      </c>
      <c r="G13" s="5">
        <f>Prehlad!W21</f>
        <v>0</v>
      </c>
    </row>
    <row r="14" spans="1:30">
      <c r="A14" s="1" t="s">
        <v>95</v>
      </c>
      <c r="B14" s="6">
        <f>Prehlad!H23</f>
        <v>0</v>
      </c>
      <c r="C14" s="6">
        <f>Prehlad!I23</f>
        <v>0</v>
      </c>
      <c r="D14" s="6">
        <f>Prehlad!J23</f>
        <v>0</v>
      </c>
      <c r="E14" s="7">
        <f>Prehlad!L23</f>
        <v>30.74203</v>
      </c>
      <c r="F14" s="5">
        <f>Prehlad!N23</f>
        <v>0</v>
      </c>
      <c r="G14" s="5">
        <f>Prehlad!W23</f>
        <v>0</v>
      </c>
    </row>
    <row r="16" spans="1:30">
      <c r="A16" s="1" t="s">
        <v>96</v>
      </c>
      <c r="B16" s="6">
        <f>Prehlad!H36</f>
        <v>0</v>
      </c>
      <c r="C16" s="6">
        <f>Prehlad!I36</f>
        <v>0</v>
      </c>
      <c r="D16" s="6">
        <f>Prehlad!J36</f>
        <v>0</v>
      </c>
      <c r="E16" s="7">
        <f>Prehlad!L36</f>
        <v>1.832743</v>
      </c>
      <c r="F16" s="5">
        <f>Prehlad!N36</f>
        <v>0.66700000000000004</v>
      </c>
      <c r="G16" s="5">
        <f>Prehlad!W36</f>
        <v>0</v>
      </c>
    </row>
    <row r="17" spans="1:7">
      <c r="A17" s="1" t="s">
        <v>97</v>
      </c>
      <c r="B17" s="6">
        <f>Prehlad!H38</f>
        <v>0</v>
      </c>
      <c r="C17" s="6">
        <f>Prehlad!I38</f>
        <v>0</v>
      </c>
      <c r="D17" s="6">
        <f>Prehlad!J38</f>
        <v>0</v>
      </c>
      <c r="E17" s="7">
        <f>Prehlad!L38</f>
        <v>1.832743</v>
      </c>
      <c r="F17" s="5">
        <f>Prehlad!N38</f>
        <v>0.66700000000000004</v>
      </c>
      <c r="G17" s="5">
        <f>Prehlad!W38</f>
        <v>0</v>
      </c>
    </row>
    <row r="20" spans="1:7">
      <c r="A20" s="1" t="s">
        <v>98</v>
      </c>
      <c r="B20" s="6">
        <f>Prehlad!H40</f>
        <v>0</v>
      </c>
      <c r="C20" s="6">
        <f>Prehlad!I40</f>
        <v>0</v>
      </c>
      <c r="D20" s="6">
        <f>Prehlad!J40</f>
        <v>0</v>
      </c>
      <c r="E20" s="7">
        <f>Prehlad!L40</f>
        <v>32.574773</v>
      </c>
      <c r="F20" s="5">
        <f>Prehlad!N40</f>
        <v>0.66700000000000004</v>
      </c>
      <c r="G20" s="5">
        <f>Prehlad!W40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showGridLines="0" topLeftCell="A6" workbookViewId="0">
      <selection activeCell="F34" sqref="F34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77</v>
      </c>
      <c r="B1" s="1"/>
      <c r="C1" s="1"/>
      <c r="D1" s="1"/>
      <c r="E1" s="9" t="s">
        <v>78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6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79</v>
      </c>
      <c r="B2" s="1"/>
      <c r="C2" s="1"/>
      <c r="D2" s="1"/>
      <c r="E2" s="9" t="s">
        <v>80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8</v>
      </c>
      <c r="AA2" s="108" t="s">
        <v>99</v>
      </c>
      <c r="AB2" s="108" t="s">
        <v>10</v>
      </c>
      <c r="AC2" s="108"/>
      <c r="AD2" s="109"/>
      <c r="AE2" s="1"/>
      <c r="AF2" s="1"/>
      <c r="AG2" s="1"/>
      <c r="AH2" s="1"/>
    </row>
    <row r="3" spans="1:34">
      <c r="A3" s="9" t="s">
        <v>82</v>
      </c>
      <c r="B3" s="1"/>
      <c r="C3" s="1"/>
      <c r="D3" s="1"/>
      <c r="E3" s="9" t="s">
        <v>83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12</v>
      </c>
      <c r="AA3" s="108" t="s">
        <v>100</v>
      </c>
      <c r="AB3" s="108" t="s">
        <v>10</v>
      </c>
      <c r="AC3" s="108" t="s">
        <v>14</v>
      </c>
      <c r="AD3" s="109" t="s">
        <v>15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16</v>
      </c>
      <c r="AA4" s="108" t="s">
        <v>101</v>
      </c>
      <c r="AB4" s="108" t="s">
        <v>10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23</v>
      </c>
      <c r="AA5" s="108" t="s">
        <v>100</v>
      </c>
      <c r="AB5" s="108" t="s">
        <v>10</v>
      </c>
      <c r="AC5" s="108" t="s">
        <v>14</v>
      </c>
      <c r="AD5" s="109" t="s">
        <v>15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25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102</v>
      </c>
      <c r="B9" s="112" t="s">
        <v>103</v>
      </c>
      <c r="C9" s="112" t="s">
        <v>104</v>
      </c>
      <c r="D9" s="112" t="s">
        <v>105</v>
      </c>
      <c r="E9" s="112" t="s">
        <v>106</v>
      </c>
      <c r="F9" s="112" t="s">
        <v>107</v>
      </c>
      <c r="G9" s="112" t="s">
        <v>108</v>
      </c>
      <c r="H9" s="112" t="s">
        <v>36</v>
      </c>
      <c r="I9" s="112" t="s">
        <v>87</v>
      </c>
      <c r="J9" s="112" t="s">
        <v>88</v>
      </c>
      <c r="K9" s="113" t="s">
        <v>89</v>
      </c>
      <c r="L9" s="114"/>
      <c r="M9" s="115" t="s">
        <v>90</v>
      </c>
      <c r="N9" s="114"/>
      <c r="O9" s="112" t="s">
        <v>109</v>
      </c>
      <c r="P9" s="110" t="s">
        <v>110</v>
      </c>
      <c r="Q9" s="85" t="s">
        <v>106</v>
      </c>
      <c r="R9" s="85" t="s">
        <v>106</v>
      </c>
      <c r="S9" s="86" t="s">
        <v>106</v>
      </c>
      <c r="T9" s="90" t="s">
        <v>111</v>
      </c>
      <c r="U9" s="90" t="s">
        <v>112</v>
      </c>
      <c r="V9" s="90" t="s">
        <v>113</v>
      </c>
      <c r="W9" s="91"/>
      <c r="X9" s="91"/>
      <c r="Y9" s="91"/>
      <c r="Z9" s="120"/>
      <c r="AA9" s="120"/>
      <c r="AB9" s="1"/>
      <c r="AC9" s="1"/>
      <c r="AD9" s="1"/>
      <c r="AE9" s="1"/>
      <c r="AF9" s="1"/>
      <c r="AG9" s="1"/>
      <c r="AH9" s="1"/>
    </row>
    <row r="10" spans="1:34" ht="13.5" thickBot="1">
      <c r="A10" s="116" t="s">
        <v>114</v>
      </c>
      <c r="B10" s="116" t="s">
        <v>115</v>
      </c>
      <c r="C10" s="117"/>
      <c r="D10" s="116" t="s">
        <v>116</v>
      </c>
      <c r="E10" s="116" t="s">
        <v>117</v>
      </c>
      <c r="F10" s="116" t="s">
        <v>118</v>
      </c>
      <c r="G10" s="116" t="s">
        <v>119</v>
      </c>
      <c r="H10" s="116" t="s">
        <v>120</v>
      </c>
      <c r="I10" s="116" t="s">
        <v>91</v>
      </c>
      <c r="J10" s="116"/>
      <c r="K10" s="116" t="s">
        <v>108</v>
      </c>
      <c r="L10" s="116" t="s">
        <v>88</v>
      </c>
      <c r="M10" s="118" t="s">
        <v>108</v>
      </c>
      <c r="N10" s="116" t="s">
        <v>88</v>
      </c>
      <c r="O10" s="116" t="s">
        <v>121</v>
      </c>
      <c r="P10" s="111"/>
      <c r="Q10" s="87" t="s">
        <v>122</v>
      </c>
      <c r="R10" s="87" t="s">
        <v>123</v>
      </c>
      <c r="S10" s="88" t="s">
        <v>124</v>
      </c>
      <c r="T10" s="90" t="s">
        <v>125</v>
      </c>
      <c r="U10" s="90" t="s">
        <v>126</v>
      </c>
      <c r="V10" s="90" t="s">
        <v>127</v>
      </c>
      <c r="W10" s="91"/>
      <c r="X10" s="1"/>
      <c r="Y10" s="1"/>
      <c r="Z10" s="120"/>
      <c r="AA10" s="120"/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128</v>
      </c>
    </row>
    <row r="13" spans="1:34">
      <c r="B13" s="100" t="s">
        <v>93</v>
      </c>
    </row>
    <row r="14" spans="1:34">
      <c r="A14" s="98">
        <v>1</v>
      </c>
      <c r="B14" s="99" t="s">
        <v>129</v>
      </c>
      <c r="C14" s="100" t="s">
        <v>130</v>
      </c>
      <c r="D14" s="121" t="s">
        <v>131</v>
      </c>
      <c r="E14" s="102">
        <v>667</v>
      </c>
      <c r="F14" s="101" t="s">
        <v>132</v>
      </c>
      <c r="H14" s="103">
        <f>ROUND(E14*G14, 2)</f>
        <v>0</v>
      </c>
      <c r="J14" s="103">
        <f>ROUND(E14*G14, 2)</f>
        <v>0</v>
      </c>
      <c r="K14" s="104">
        <v>4.607E-2</v>
      </c>
      <c r="L14" s="104">
        <f>E14*K14</f>
        <v>30.72869</v>
      </c>
      <c r="O14" s="101">
        <v>20</v>
      </c>
      <c r="P14" s="101" t="s">
        <v>133</v>
      </c>
      <c r="V14" s="105" t="s">
        <v>65</v>
      </c>
    </row>
    <row r="15" spans="1:34">
      <c r="D15" s="132" t="s">
        <v>134</v>
      </c>
      <c r="E15" s="133">
        <f>J15</f>
        <v>0</v>
      </c>
      <c r="H15" s="133">
        <f>SUM(H12:H14)</f>
        <v>0</v>
      </c>
      <c r="I15" s="133">
        <f>SUM(I12:I14)</f>
        <v>0</v>
      </c>
      <c r="J15" s="133">
        <f>SUM(J12:J14)</f>
        <v>0</v>
      </c>
      <c r="L15" s="134">
        <f>SUM(L12:L14)</f>
        <v>30.72869</v>
      </c>
      <c r="N15" s="135">
        <f>SUM(N12:N14)</f>
        <v>0</v>
      </c>
    </row>
    <row r="17" spans="1:22">
      <c r="B17" s="100" t="s">
        <v>94</v>
      </c>
    </row>
    <row r="18" spans="1:22" ht="25.5">
      <c r="A18" s="98">
        <v>2</v>
      </c>
      <c r="B18" s="99" t="s">
        <v>129</v>
      </c>
      <c r="C18" s="100" t="s">
        <v>135</v>
      </c>
      <c r="D18" s="121" t="s">
        <v>136</v>
      </c>
      <c r="E18" s="102">
        <v>667</v>
      </c>
      <c r="F18" s="101" t="s">
        <v>132</v>
      </c>
      <c r="H18" s="103">
        <f>ROUND(E18*G18, 2)</f>
        <v>0</v>
      </c>
      <c r="J18" s="103">
        <f>ROUND(E18*G18, 2)</f>
        <v>0</v>
      </c>
      <c r="K18" s="104">
        <v>2.0000000000000002E-5</v>
      </c>
      <c r="L18" s="104">
        <f>E18*K18</f>
        <v>1.3340000000000001E-2</v>
      </c>
      <c r="O18" s="101">
        <v>20</v>
      </c>
      <c r="P18" s="101" t="s">
        <v>133</v>
      </c>
      <c r="V18" s="105" t="s">
        <v>65</v>
      </c>
    </row>
    <row r="19" spans="1:22">
      <c r="A19" s="98">
        <v>3</v>
      </c>
      <c r="B19" s="99" t="s">
        <v>129</v>
      </c>
      <c r="C19" s="100" t="s">
        <v>137</v>
      </c>
      <c r="D19" s="121" t="s">
        <v>138</v>
      </c>
      <c r="E19" s="102">
        <v>30.742000000000001</v>
      </c>
      <c r="F19" s="101" t="s">
        <v>139</v>
      </c>
      <c r="H19" s="103">
        <f>ROUND(E19*G19, 2)</f>
        <v>0</v>
      </c>
      <c r="J19" s="103">
        <f>ROUND(E19*G19, 2)</f>
        <v>0</v>
      </c>
      <c r="O19" s="101">
        <v>20</v>
      </c>
      <c r="P19" s="101" t="s">
        <v>133</v>
      </c>
      <c r="V19" s="105" t="s">
        <v>65</v>
      </c>
    </row>
    <row r="20" spans="1:22" ht="25.5">
      <c r="A20" s="98">
        <v>4</v>
      </c>
      <c r="B20" s="99" t="s">
        <v>129</v>
      </c>
      <c r="C20" s="100" t="s">
        <v>140</v>
      </c>
      <c r="D20" s="121" t="s">
        <v>141</v>
      </c>
      <c r="E20" s="102">
        <v>30.742000000000001</v>
      </c>
      <c r="F20" s="101" t="s">
        <v>139</v>
      </c>
      <c r="H20" s="103">
        <f>ROUND(E20*G20, 2)</f>
        <v>0</v>
      </c>
      <c r="J20" s="103">
        <f>ROUND(E20*G20, 2)</f>
        <v>0</v>
      </c>
      <c r="O20" s="101">
        <v>20</v>
      </c>
      <c r="P20" s="101" t="s">
        <v>133</v>
      </c>
      <c r="V20" s="105" t="s">
        <v>65</v>
      </c>
    </row>
    <row r="21" spans="1:22">
      <c r="D21" s="132" t="s">
        <v>142</v>
      </c>
      <c r="E21" s="133">
        <f>J21</f>
        <v>0</v>
      </c>
      <c r="H21" s="133">
        <f>SUM(H17:H20)</f>
        <v>0</v>
      </c>
      <c r="I21" s="133">
        <f>SUM(I17:I20)</f>
        <v>0</v>
      </c>
      <c r="J21" s="133">
        <f>SUM(J17:J20)</f>
        <v>0</v>
      </c>
      <c r="L21" s="134">
        <f>SUM(L17:L20)</f>
        <v>1.3340000000000001E-2</v>
      </c>
      <c r="N21" s="135">
        <f>SUM(N17:N20)</f>
        <v>0</v>
      </c>
    </row>
    <row r="23" spans="1:22">
      <c r="D23" s="132" t="s">
        <v>95</v>
      </c>
      <c r="E23" s="135">
        <f>J23</f>
        <v>0</v>
      </c>
      <c r="H23" s="133">
        <f>+H15+H21</f>
        <v>0</v>
      </c>
      <c r="I23" s="133">
        <f>+I15+I21</f>
        <v>0</v>
      </c>
      <c r="J23" s="133">
        <f>+J15+J21</f>
        <v>0</v>
      </c>
      <c r="L23" s="134">
        <f>+L15+L21</f>
        <v>30.74203</v>
      </c>
      <c r="N23" s="135">
        <f>+N15+N21</f>
        <v>0</v>
      </c>
    </row>
    <row r="25" spans="1:22">
      <c r="B25" s="131" t="s">
        <v>143</v>
      </c>
    </row>
    <row r="26" spans="1:22">
      <c r="B26" s="100" t="s">
        <v>96</v>
      </c>
    </row>
    <row r="27" spans="1:22" ht="25.5">
      <c r="A27" s="98">
        <v>5</v>
      </c>
      <c r="B27" s="99" t="s">
        <v>144</v>
      </c>
      <c r="C27" s="100" t="s">
        <v>145</v>
      </c>
      <c r="D27" s="121" t="s">
        <v>146</v>
      </c>
      <c r="E27" s="102">
        <v>625</v>
      </c>
      <c r="F27" s="101" t="s">
        <v>147</v>
      </c>
      <c r="H27" s="103">
        <f>ROUND(E27*G27, 2)</f>
        <v>0</v>
      </c>
      <c r="J27" s="103">
        <f t="shared" ref="J27:J35" si="0">ROUND(E27*G27, 2)</f>
        <v>0</v>
      </c>
      <c r="O27" s="101">
        <v>20</v>
      </c>
      <c r="P27" s="101" t="s">
        <v>133</v>
      </c>
      <c r="V27" s="105" t="s">
        <v>148</v>
      </c>
    </row>
    <row r="28" spans="1:22">
      <c r="A28" s="98">
        <v>6</v>
      </c>
      <c r="B28" s="99" t="s">
        <v>144</v>
      </c>
      <c r="C28" s="100" t="s">
        <v>149</v>
      </c>
      <c r="D28" s="121" t="s">
        <v>150</v>
      </c>
      <c r="E28" s="102">
        <v>625</v>
      </c>
      <c r="F28" s="101" t="s">
        <v>147</v>
      </c>
      <c r="H28" s="103">
        <f>ROUND(E28*G28, 2)</f>
        <v>0</v>
      </c>
      <c r="J28" s="103">
        <f t="shared" si="0"/>
        <v>0</v>
      </c>
      <c r="K28" s="104">
        <v>2.0000000000000002E-5</v>
      </c>
      <c r="L28" s="104">
        <f>E28*K28</f>
        <v>1.2500000000000001E-2</v>
      </c>
      <c r="O28" s="101">
        <v>20</v>
      </c>
      <c r="P28" s="101" t="s">
        <v>133</v>
      </c>
      <c r="V28" s="105" t="s">
        <v>148</v>
      </c>
    </row>
    <row r="29" spans="1:22">
      <c r="A29" s="98">
        <v>7</v>
      </c>
      <c r="B29" s="99" t="s">
        <v>151</v>
      </c>
      <c r="C29" s="100" t="s">
        <v>152</v>
      </c>
      <c r="D29" s="121" t="s">
        <v>153</v>
      </c>
      <c r="E29" s="102">
        <v>637.5</v>
      </c>
      <c r="F29" s="101" t="s">
        <v>147</v>
      </c>
      <c r="I29" s="103">
        <f>ROUND(E29*G29, 2)</f>
        <v>0</v>
      </c>
      <c r="J29" s="103">
        <f t="shared" si="0"/>
        <v>0</v>
      </c>
      <c r="O29" s="101">
        <v>20</v>
      </c>
      <c r="P29" s="101" t="s">
        <v>133</v>
      </c>
      <c r="V29" s="105" t="s">
        <v>53</v>
      </c>
    </row>
    <row r="30" spans="1:22" ht="25.5">
      <c r="A30" s="98">
        <v>8</v>
      </c>
      <c r="B30" s="99" t="s">
        <v>144</v>
      </c>
      <c r="C30" s="100" t="s">
        <v>154</v>
      </c>
      <c r="D30" s="121" t="s">
        <v>155</v>
      </c>
      <c r="E30" s="102">
        <v>667</v>
      </c>
      <c r="F30" s="101" t="s">
        <v>132</v>
      </c>
      <c r="H30" s="103">
        <f>ROUND(E30*G30, 2)</f>
        <v>0</v>
      </c>
      <c r="J30" s="103">
        <f t="shared" si="0"/>
        <v>0</v>
      </c>
      <c r="M30" s="102">
        <v>1E-3</v>
      </c>
      <c r="N30" s="102">
        <f>E30*M30</f>
        <v>0.66700000000000004</v>
      </c>
      <c r="O30" s="101">
        <v>20</v>
      </c>
      <c r="P30" s="101" t="s">
        <v>133</v>
      </c>
      <c r="V30" s="105" t="s">
        <v>148</v>
      </c>
    </row>
    <row r="31" spans="1:22">
      <c r="A31" s="98">
        <v>9</v>
      </c>
      <c r="B31" s="99" t="s">
        <v>144</v>
      </c>
      <c r="C31" s="100" t="s">
        <v>156</v>
      </c>
      <c r="D31" s="121" t="s">
        <v>157</v>
      </c>
      <c r="E31" s="102">
        <v>667</v>
      </c>
      <c r="F31" s="101" t="s">
        <v>132</v>
      </c>
      <c r="H31" s="103">
        <f>ROUND(E31*G31, 2)</f>
        <v>0</v>
      </c>
      <c r="J31" s="103">
        <f t="shared" si="0"/>
        <v>0</v>
      </c>
      <c r="K31" s="104">
        <v>3.6000000000000002E-4</v>
      </c>
      <c r="L31" s="104">
        <f>E31*K31</f>
        <v>0.24012000000000003</v>
      </c>
      <c r="O31" s="101">
        <v>20</v>
      </c>
      <c r="P31" s="101" t="s">
        <v>133</v>
      </c>
      <c r="V31" s="105" t="s">
        <v>148</v>
      </c>
    </row>
    <row r="32" spans="1:22" ht="25.5">
      <c r="A32" s="98">
        <v>10</v>
      </c>
      <c r="B32" s="99" t="s">
        <v>151</v>
      </c>
      <c r="C32" s="100" t="s">
        <v>158</v>
      </c>
      <c r="D32" s="121" t="s">
        <v>159</v>
      </c>
      <c r="E32" s="102">
        <v>687.01</v>
      </c>
      <c r="F32" s="101" t="s">
        <v>132</v>
      </c>
      <c r="I32" s="103">
        <f>ROUND(E32*G32, 2)</f>
        <v>0</v>
      </c>
      <c r="J32" s="103">
        <f t="shared" si="0"/>
        <v>0</v>
      </c>
      <c r="K32" s="104">
        <v>2.3E-3</v>
      </c>
      <c r="L32" s="104">
        <f>E32*K32</f>
        <v>1.5801229999999999</v>
      </c>
      <c r="O32" s="101">
        <v>20</v>
      </c>
      <c r="P32" s="101" t="s">
        <v>133</v>
      </c>
      <c r="V32" s="105" t="s">
        <v>53</v>
      </c>
    </row>
    <row r="33" spans="1:22">
      <c r="A33" s="98">
        <v>11</v>
      </c>
      <c r="B33" s="99" t="s">
        <v>144</v>
      </c>
      <c r="C33" s="100" t="s">
        <v>160</v>
      </c>
      <c r="D33" s="121" t="s">
        <v>161</v>
      </c>
      <c r="E33" s="102">
        <v>645</v>
      </c>
      <c r="F33" s="101" t="s">
        <v>147</v>
      </c>
      <c r="H33" s="103">
        <f>ROUND(E33*G33, 2)</f>
        <v>0</v>
      </c>
      <c r="J33" s="103">
        <f t="shared" si="0"/>
        <v>0</v>
      </c>
      <c r="O33" s="101">
        <v>20</v>
      </c>
      <c r="P33" s="101" t="s">
        <v>133</v>
      </c>
      <c r="V33" s="105" t="s">
        <v>148</v>
      </c>
    </row>
    <row r="34" spans="1:22" ht="25.5">
      <c r="A34" s="98">
        <v>12</v>
      </c>
      <c r="B34" s="99" t="s">
        <v>144</v>
      </c>
      <c r="C34" s="100" t="s">
        <v>162</v>
      </c>
      <c r="D34" s="121" t="s">
        <v>163</v>
      </c>
      <c r="F34" s="101" t="s">
        <v>121</v>
      </c>
      <c r="H34" s="103">
        <f>ROUND(E34*G34, 2)</f>
        <v>0</v>
      </c>
      <c r="J34" s="103">
        <f t="shared" si="0"/>
        <v>0</v>
      </c>
      <c r="O34" s="101">
        <v>20</v>
      </c>
      <c r="P34" s="101" t="s">
        <v>133</v>
      </c>
      <c r="V34" s="105" t="s">
        <v>148</v>
      </c>
    </row>
    <row r="35" spans="1:22" ht="25.5">
      <c r="A35" s="98">
        <v>13</v>
      </c>
      <c r="B35" s="99" t="s">
        <v>144</v>
      </c>
      <c r="C35" s="100" t="s">
        <v>164</v>
      </c>
      <c r="D35" s="121" t="s">
        <v>165</v>
      </c>
      <c r="F35" s="101" t="s">
        <v>121</v>
      </c>
      <c r="H35" s="103">
        <f>ROUND(E35*G35, 2)</f>
        <v>0</v>
      </c>
      <c r="J35" s="103">
        <f t="shared" si="0"/>
        <v>0</v>
      </c>
      <c r="O35" s="101">
        <v>20</v>
      </c>
      <c r="P35" s="101" t="s">
        <v>133</v>
      </c>
      <c r="V35" s="105" t="s">
        <v>148</v>
      </c>
    </row>
    <row r="36" spans="1:22">
      <c r="D36" s="132" t="s">
        <v>166</v>
      </c>
      <c r="E36" s="133">
        <f>J36</f>
        <v>0</v>
      </c>
      <c r="H36" s="133">
        <f>SUM(H25:H35)</f>
        <v>0</v>
      </c>
      <c r="I36" s="133">
        <f>SUM(I25:I35)</f>
        <v>0</v>
      </c>
      <c r="J36" s="133">
        <f>SUM(J25:J35)</f>
        <v>0</v>
      </c>
      <c r="L36" s="134">
        <f>SUM(L25:L35)</f>
        <v>1.832743</v>
      </c>
      <c r="N36" s="135">
        <f>SUM(N25:N35)</f>
        <v>0.66700000000000004</v>
      </c>
    </row>
    <row r="38" spans="1:22">
      <c r="D38" s="132" t="s">
        <v>97</v>
      </c>
      <c r="E38" s="133">
        <f>J38</f>
        <v>0</v>
      </c>
      <c r="H38" s="133">
        <f>+H36</f>
        <v>0</v>
      </c>
      <c r="I38" s="133">
        <f>+I36</f>
        <v>0</v>
      </c>
      <c r="J38" s="133">
        <f>+J36</f>
        <v>0</v>
      </c>
      <c r="L38" s="134">
        <f>+L36</f>
        <v>1.832743</v>
      </c>
      <c r="N38" s="135">
        <f>+N36</f>
        <v>0.66700000000000004</v>
      </c>
    </row>
    <row r="40" spans="1:22">
      <c r="D40" s="137" t="s">
        <v>98</v>
      </c>
      <c r="E40" s="133">
        <f>J40</f>
        <v>0</v>
      </c>
      <c r="H40" s="133">
        <f>+H23+H38</f>
        <v>0</v>
      </c>
      <c r="I40" s="133">
        <f>+I23+I38</f>
        <v>0</v>
      </c>
      <c r="J40" s="133">
        <f>+J23+J38</f>
        <v>0</v>
      </c>
      <c r="L40" s="134">
        <f>+L23+L38</f>
        <v>32.574773</v>
      </c>
      <c r="N40" s="135">
        <f>+N23+N38</f>
        <v>0.66700000000000004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2019-08-07T11:04:40Z</dcterms:modified>
</cp:coreProperties>
</file>