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8265" activeTab="2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N14" i="3"/>
  <c r="H15" i="3"/>
  <c r="J15" i="3"/>
  <c r="N15" i="3"/>
  <c r="H16" i="3"/>
  <c r="J16" i="3"/>
  <c r="H17" i="3"/>
  <c r="J17" i="3"/>
  <c r="H18" i="3"/>
  <c r="J18" i="3"/>
  <c r="H19" i="3"/>
  <c r="J19" i="3"/>
  <c r="H20" i="3"/>
  <c r="J20" i="3"/>
  <c r="H21" i="3"/>
  <c r="J21" i="3"/>
  <c r="E22" i="3"/>
  <c r="H22" i="3"/>
  <c r="I22" i="3"/>
  <c r="J22" i="3"/>
  <c r="L22" i="3"/>
  <c r="N22" i="3"/>
  <c r="W22" i="3"/>
  <c r="H25" i="3"/>
  <c r="J25" i="3"/>
  <c r="L25" i="3"/>
  <c r="H26" i="3"/>
  <c r="J26" i="3"/>
  <c r="L26" i="3"/>
  <c r="H27" i="3"/>
  <c r="J27" i="3"/>
  <c r="L27" i="3"/>
  <c r="I28" i="3"/>
  <c r="J28" i="3"/>
  <c r="L28" i="3"/>
  <c r="E29" i="3"/>
  <c r="H29" i="3"/>
  <c r="I29" i="3"/>
  <c r="J29" i="3"/>
  <c r="L29" i="3"/>
  <c r="N29" i="3"/>
  <c r="W29" i="3"/>
  <c r="H32" i="3"/>
  <c r="J32" i="3"/>
  <c r="L32" i="3"/>
  <c r="I33" i="3"/>
  <c r="J33" i="3"/>
  <c r="L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E42" i="3"/>
  <c r="H42" i="3"/>
  <c r="I42" i="3"/>
  <c r="J42" i="3"/>
  <c r="L42" i="3"/>
  <c r="N42" i="3"/>
  <c r="W42" i="3"/>
  <c r="E44" i="3"/>
  <c r="H44" i="3"/>
  <c r="I44" i="3"/>
  <c r="J44" i="3"/>
  <c r="L44" i="3"/>
  <c r="N44" i="3"/>
  <c r="W44" i="3"/>
  <c r="E46" i="3"/>
  <c r="H46" i="3"/>
  <c r="I46" i="3"/>
  <c r="J46" i="3"/>
  <c r="L46" i="3"/>
  <c r="N46" i="3"/>
  <c r="W46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8" i="2"/>
  <c r="C18" i="2"/>
  <c r="D18" i="2"/>
  <c r="E18" i="2"/>
  <c r="F18" i="2"/>
  <c r="G18" i="2"/>
</calcChain>
</file>

<file path=xl/sharedStrings.xml><?xml version="1.0" encoding="utf-8"?>
<sst xmlns="http://schemas.openxmlformats.org/spreadsheetml/2006/main" count="376" uniqueCount="194">
  <si>
    <t xml:space="preserve"> Mesto Rožňava</t>
  </si>
  <si>
    <t>V module</t>
  </si>
  <si>
    <t>Hlavička1</t>
  </si>
  <si>
    <t>Mena</t>
  </si>
  <si>
    <t>Hlavička2</t>
  </si>
  <si>
    <t>Obdobie</t>
  </si>
  <si>
    <t>Stavba :ÚPRAVA PRIESTRANSTVA PRED FONTÁNOU PRI BANÍCKYCH KAHANCOCH</t>
  </si>
  <si>
    <t>Rozpočet</t>
  </si>
  <si>
    <t>Krycí list rozpočtu v</t>
  </si>
  <si>
    <t>EUR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</si>
  <si>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</si>
  <si>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</si>
  <si>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</si>
  <si>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</si>
  <si>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</si>
  <si>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</si>
  <si>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</si>
  <si>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</si>
  <si>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</si>
  <si>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</si>
  <si>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</si>
  <si>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</si>
  <si>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</si>
  <si>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</si>
  <si>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</si>
  <si>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</si>
  <si>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</si>
  <si>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</si>
  <si>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</si>
  <si>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</si>
  <si>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</si>
  <si>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</si>
  <si>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</si>
  <si>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</si>
  <si>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</si>
  <si>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</si>
  <si>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</si>
  <si>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</si>
  <si>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</si>
  <si>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</si>
  <si>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</si>
  <si>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</si>
  <si>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</si>
  <si>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</si>
  <si>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</si>
  <si>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</si>
  <si>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</si>
  <si>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</si>
  <si>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</si>
  <si>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</si>
  <si>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</si>
  <si>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</si>
  <si>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</si>
  <si>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</si>
  <si>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</si>
  <si>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</si>
  <si>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</si>
  <si>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</si>
  <si>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</si>
  <si>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</si>
  <si>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</si>
  <si>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</si>
  <si>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</si>
  <si>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</si>
  <si>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</si>
  <si>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</si>
  <si>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</si>
  <si>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</si>
  <si>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</si>
  <si>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</si>
  <si>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</si>
  <si>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</si>
  <si>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</si>
  <si>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</si>
  <si>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</si>
  <si>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</si>
  <si>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</si>
  <si>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 xml:space="preserve">Dátum: 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</si>
  <si>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</si>
  <si>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</si>
  <si>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</si>
  <si>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</si>
  <si>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</si>
  <si>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</si>
  <si>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</si>
  <si>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</si>
  <si>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</si>
  <si>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</si>
  <si>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1 - ZEMNE PRÁCE</t>
  </si>
  <si>
    <t>5 - KOMUNIKÁCIE</t>
  </si>
  <si>
    <t>9 - OSTATNÉ KONŠTRUKCIE A PRÁCE</t>
  </si>
  <si>
    <t xml:space="preserve">PRÁCE A DODÁVKY HSV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</si>
  <si>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</si>
  <si>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</si>
  <si>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</si>
  <si>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</si>
  <si>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</si>
  <si>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</si>
  <si>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</si>
  <si>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</si>
  <si>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</si>
  <si>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</si>
  <si>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</si>
  <si>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</si>
  <si>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</si>
  <si>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</si>
  <si>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</si>
  <si>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</si>
  <si>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</si>
  <si>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</si>
  <si>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</si>
  <si>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</si>
  <si>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</si>
  <si>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</si>
  <si>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</si>
  <si>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</si>
  <si>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</si>
  <si>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</si>
  <si>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</si>
  <si>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</si>
  <si>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</si>
  <si>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</si>
  <si>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</si>
  <si>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</si>
  <si>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</si>
  <si>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</si>
  <si>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</si>
  <si>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</si>
  <si>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</si>
  <si>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221</t>
  </si>
  <si>
    <t xml:space="preserve">11310-7243   </t>
  </si>
  <si>
    <t>Odstránenie podkladov alebo krytov živičných, dlažby, bet.povrchu hr. 100-150 mm, nad 200 m2</t>
  </si>
  <si>
    <t>m2</t>
  </si>
  <si>
    <t xml:space="preserve">                    </t>
  </si>
  <si>
    <t>45.11.11</t>
  </si>
  <si>
    <t>272</t>
  </si>
  <si>
    <t xml:space="preserve">11320-2111   </t>
  </si>
  <si>
    <t>Vytrhanie krajníkov alebo obrubníkov stojatých</t>
  </si>
  <si>
    <t>m</t>
  </si>
  <si>
    <t>001</t>
  </si>
  <si>
    <t xml:space="preserve">12230-1101   </t>
  </si>
  <si>
    <t>Odkopávky a prekopávky nezapaž. v horn. tr. 4 do 100 m3</t>
  </si>
  <si>
    <t>m3</t>
  </si>
  <si>
    <t>45.11.21</t>
  </si>
  <si>
    <t xml:space="preserve">12230-1109   </t>
  </si>
  <si>
    <t>Príplatok za lepivosť horn. 4</t>
  </si>
  <si>
    <t xml:space="preserve">16220-1101   </t>
  </si>
  <si>
    <t>Vodorovné premiestnenie výkopu do 20 m horn. tr. 1-4</t>
  </si>
  <si>
    <t>45.11.24</t>
  </si>
  <si>
    <t xml:space="preserve">16260-1102   </t>
  </si>
  <si>
    <t>Vodorovné premiestnenie výkopu do 5000 m horn. tr. 1-4</t>
  </si>
  <si>
    <t xml:space="preserve">16710-1101   </t>
  </si>
  <si>
    <t>Nakladanie výkopku do 100 m3 v horn. tr. 1-4</t>
  </si>
  <si>
    <t xml:space="preserve">17120-1201   </t>
  </si>
  <si>
    <t>Uloženie sypaniny na skládku</t>
  </si>
  <si>
    <t xml:space="preserve">1 - ZEMNE PRÁCE  spolu: </t>
  </si>
  <si>
    <t xml:space="preserve">56421-1112   </t>
  </si>
  <si>
    <t>Podklad zo štrkopiesku hr. 60 mm so zhutnením</t>
  </si>
  <si>
    <t>45.23.11</t>
  </si>
  <si>
    <t xml:space="preserve">56485-1111   </t>
  </si>
  <si>
    <t>Podklad zo štrkodrte hr. 150 mm</t>
  </si>
  <si>
    <t xml:space="preserve">59621-1113   </t>
  </si>
  <si>
    <t>Kladenie zámkovej dlažby pre chodcov hr. 60 mm  nad 300 m2</t>
  </si>
  <si>
    <t>45.23.12</t>
  </si>
  <si>
    <t>MAT</t>
  </si>
  <si>
    <t xml:space="preserve">272 451554   </t>
  </si>
  <si>
    <t>Dlažba Semmelrock CITYTOP Grande hr. 6 cm,  farba sivo- čierna, melírovaná - rozmer 60x40,40x40,40x20, veľkoformátová</t>
  </si>
  <si>
    <t xml:space="preserve">  .  .  </t>
  </si>
  <si>
    <t xml:space="preserve">5 - KOMUNIKÁCIE  spolu: </t>
  </si>
  <si>
    <t xml:space="preserve">91786-2111   </t>
  </si>
  <si>
    <t>Osad. chodník. obrubníka betón. stojatého s oporou do lôžka z betónu tr. C 12/15</t>
  </si>
  <si>
    <t xml:space="preserve">592 174500   </t>
  </si>
  <si>
    <t>Obrubník Semmelrock rovný 100/20/5, sivý</t>
  </si>
  <si>
    <t>kus</t>
  </si>
  <si>
    <t>26.61.11</t>
  </si>
  <si>
    <t>013</t>
  </si>
  <si>
    <t xml:space="preserve">97908-1111   </t>
  </si>
  <si>
    <t>Odvoz sute a vybúraných hmôt na skládku do 1 km</t>
  </si>
  <si>
    <t>t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</si>
  <si>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</si>
  <si>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</si>
  <si>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</si>
  <si>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</si>
  <si>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</si>
  <si>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</si>
  <si>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 xml:space="preserve">97913-1410   </t>
  </si>
  <si>
    <t>Poplatok za ulož.a znešk.stav.sute na urč.sklád. -z demol.vozoviek "O"-ost.odpad</t>
  </si>
  <si>
    <t xml:space="preserve">97913-1415   </t>
  </si>
  <si>
    <t>Poplatok za uloženie vykopanej zeminy</t>
  </si>
  <si>
    <t xml:space="preserve">99822-3011   </t>
  </si>
  <si>
    <t>Presun hmôt pre pozemné komunikácie, kryt dláždený</t>
  </si>
  <si>
    <t xml:space="preserve">99822-3091   </t>
  </si>
  <si>
    <t>Príplatok za zväčšený presun do 1000 m pre kryt pozemnej komunikácie dláždený</t>
  </si>
  <si>
    <t xml:space="preserve">9 - OSTATNÉ KONŠTRUKCIE A PRÁCE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</si>
</sst>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opLeftCell="A19" workbookViewId="0">
      <selection activeCell="D52" sqref="D52"/>
    </sheetView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/>
      <c r="H2" s="11"/>
      <c r="I2" s="11"/>
      <c r="J2" s="13"/>
      <c r="Z2" s="107" t="s">
        <v>7</v>
      </c>
      <c r="AA2" s="108" t="s">
        <v>8</v>
      </c>
      <c r="AB2" s="108" t="s">
        <v>9</v>
      </c>
      <c r="AC2" s="108"/>
      <c r="AD2" s="109"/>
    </row>
    <row r="3" spans="2:30" ht="18" customHeight="1">
      <c r="B3" s="14"/>
      <c r="C3" s="15"/>
      <c r="D3" s="15"/>
      <c r="E3" s="15"/>
      <c r="F3" s="15"/>
      <c r="G3" s="16" t="s">
        <v>10</v>
      </c>
      <c r="H3" s="15"/>
      <c r="I3" s="15"/>
      <c r="J3" s="17"/>
      <c r="Z3" s="107" t="s">
        <v>11</v>
      </c>
      <c r="AA3" s="108" t="s">
        <v>12</v>
      </c>
      <c r="AB3" s="108" t="s">
        <v>9</v>
      </c>
      <c r="AC3" s="108" t="s">
        <v>13</v>
      </c>
      <c r="AD3" s="109" t="s">
        <v>14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15</v>
      </c>
      <c r="AA4" s="108" t="s">
        <v>16</v>
      </c>
      <c r="AB4" s="108" t="s">
        <v>9</v>
      </c>
      <c r="AC4" s="108"/>
      <c r="AD4" s="109"/>
    </row>
    <row r="5" spans="2:30" ht="18" customHeight="1" thickBot="1">
      <c r="B5" s="22"/>
      <c r="C5" s="24" t="s">
        <v>17</v>
      </c>
      <c r="D5" s="24"/>
      <c r="E5" s="24" t="s">
        <v>18</v>
      </c>
      <c r="F5" s="23"/>
      <c r="G5" s="23" t="s">
        <v>19</v>
      </c>
      <c r="H5" s="24"/>
      <c r="I5" s="23" t="s">
        <v>20</v>
      </c>
      <c r="J5" s="25"/>
      <c r="Z5" s="107" t="s">
        <v>21</v>
      </c>
      <c r="AA5" s="108" t="s">
        <v>12</v>
      </c>
      <c r="AB5" s="108" t="s">
        <v>9</v>
      </c>
      <c r="AC5" s="108" t="s">
        <v>13</v>
      </c>
      <c r="AD5" s="109" t="s">
        <v>14</v>
      </c>
    </row>
    <row r="6" spans="2:30" ht="18" customHeight="1" thickTop="1">
      <c r="B6" s="10"/>
      <c r="C6" s="11" t="s">
        <v>22</v>
      </c>
      <c r="D6" s="11" t="s">
        <v>23</v>
      </c>
      <c r="E6" s="11"/>
      <c r="F6" s="11"/>
      <c r="G6" s="11" t="s">
        <v>24</v>
      </c>
      <c r="H6" s="11">
        <v>328758</v>
      </c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25</v>
      </c>
      <c r="H7" s="28"/>
      <c r="I7" s="28"/>
      <c r="J7" s="29"/>
    </row>
    <row r="8" spans="2:30" ht="18" customHeight="1">
      <c r="B8" s="14"/>
      <c r="C8" s="15" t="s">
        <v>26</v>
      </c>
      <c r="D8" s="15"/>
      <c r="E8" s="15"/>
      <c r="F8" s="15"/>
      <c r="G8" s="15" t="s">
        <v>24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25</v>
      </c>
      <c r="H9" s="19"/>
      <c r="I9" s="19"/>
      <c r="J9" s="21"/>
    </row>
    <row r="10" spans="2:30" ht="18" customHeight="1">
      <c r="B10" s="14"/>
      <c r="C10" s="15" t="s">
        <v>27</v>
      </c>
      <c r="D10" s="15"/>
      <c r="E10" s="15"/>
      <c r="F10" s="15"/>
      <c r="G10" s="15" t="s">
        <v>24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25</v>
      </c>
      <c r="H11" s="31"/>
      <c r="I11" s="31"/>
      <c r="J11" s="32"/>
    </row>
    <row r="12" spans="2:30" ht="18" customHeight="1" thickTop="1">
      <c r="B12" s="81"/>
      <c r="C12" s="11"/>
      <c r="D12" s="11"/>
      <c r="E12" s="11"/>
      <c r="F12" s="92">
        <f>IF(B12&lt;&gt;0,ROUND($J$31/B12,0),0)</f>
        <v>0</v>
      </c>
      <c r="G12" s="12"/>
      <c r="H12" s="11"/>
      <c r="I12" s="11"/>
      <c r="J12" s="95">
        <f>IF(G12&lt;&gt;0,ROUND($J$31/G12,0),0)</f>
        <v>0</v>
      </c>
    </row>
    <row r="13" spans="2:30" ht="18" customHeight="1">
      <c r="B13" s="82"/>
      <c r="C13" s="28"/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/>
      <c r="C14" s="31"/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28</v>
      </c>
      <c r="C15" s="34" t="s">
        <v>29</v>
      </c>
      <c r="D15" s="35" t="s">
        <v>30</v>
      </c>
      <c r="E15" s="35" t="s">
        <v>31</v>
      </c>
      <c r="F15" s="36" t="s">
        <v>32</v>
      </c>
      <c r="G15" s="72" t="s">
        <v>33</v>
      </c>
      <c r="H15" s="37" t="s">
        <v>34</v>
      </c>
      <c r="I15" s="38"/>
      <c r="J15" s="39"/>
    </row>
    <row r="16" spans="2:30" ht="18" customHeight="1">
      <c r="B16" s="40">
        <v>1</v>
      </c>
      <c r="C16" s="41" t="s">
        <v>35</v>
      </c>
      <c r="D16" s="122">
        <f>Prehlad!H44</f>
        <v>0</v>
      </c>
      <c r="E16" s="122">
        <f>Prehlad!I44</f>
        <v>0</v>
      </c>
      <c r="F16" s="123">
        <f>D16+E16</f>
        <v>0</v>
      </c>
      <c r="G16" s="40">
        <v>6</v>
      </c>
      <c r="H16" s="42" t="s">
        <v>36</v>
      </c>
      <c r="I16" s="77"/>
      <c r="J16" s="123">
        <v>0</v>
      </c>
    </row>
    <row r="17" spans="2:10" ht="18" customHeight="1">
      <c r="B17" s="43">
        <v>2</v>
      </c>
      <c r="C17" s="44" t="s">
        <v>37</v>
      </c>
      <c r="D17" s="124"/>
      <c r="E17" s="124"/>
      <c r="F17" s="123">
        <f>D17+E17</f>
        <v>0</v>
      </c>
      <c r="G17" s="43">
        <v>7</v>
      </c>
      <c r="H17" s="45" t="s">
        <v>38</v>
      </c>
      <c r="I17" s="15"/>
      <c r="J17" s="125">
        <v>0</v>
      </c>
    </row>
    <row r="18" spans="2:10" ht="18" customHeight="1">
      <c r="B18" s="43">
        <v>3</v>
      </c>
      <c r="C18" s="44" t="s">
        <v>39</v>
      </c>
      <c r="D18" s="124"/>
      <c r="E18" s="124"/>
      <c r="F18" s="123">
        <f>D18+E18</f>
        <v>0</v>
      </c>
      <c r="G18" s="43">
        <v>8</v>
      </c>
      <c r="H18" s="45" t="s">
        <v>40</v>
      </c>
      <c r="I18" s="15"/>
      <c r="J18" s="125">
        <v>0</v>
      </c>
    </row>
    <row r="19" spans="2:10" ht="18" customHeight="1" thickBot="1">
      <c r="B19" s="43">
        <v>4</v>
      </c>
      <c r="C19" s="44" t="s">
        <v>41</v>
      </c>
      <c r="D19" s="124"/>
      <c r="E19" s="124"/>
      <c r="F19" s="126">
        <f>D19+E19</f>
        <v>0</v>
      </c>
      <c r="G19" s="43">
        <v>9</v>
      </c>
      <c r="H19" s="45" t="s">
        <v>42</v>
      </c>
      <c r="I19" s="15"/>
      <c r="J19" s="125">
        <v>0</v>
      </c>
    </row>
    <row r="20" spans="2:10" ht="18" customHeight="1" thickBot="1">
      <c r="B20" s="46">
        <v>5</v>
      </c>
      <c r="C20" s="47" t="s">
        <v>43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44</v>
      </c>
      <c r="J20" s="129">
        <f>SUM(J16:J19)</f>
        <v>0</v>
      </c>
    </row>
    <row r="21" spans="2:10" ht="18" customHeight="1" thickTop="1">
      <c r="B21" s="72" t="s">
        <v>45</v>
      </c>
      <c r="C21" s="71"/>
      <c r="D21" s="38" t="s">
        <v>46</v>
      </c>
      <c r="E21" s="38"/>
      <c r="F21" s="39"/>
      <c r="G21" s="72" t="s">
        <v>47</v>
      </c>
      <c r="H21" s="37" t="s">
        <v>48</v>
      </c>
      <c r="I21" s="38"/>
      <c r="J21" s="39"/>
    </row>
    <row r="22" spans="2:10" ht="18" customHeight="1">
      <c r="B22" s="40">
        <v>11</v>
      </c>
      <c r="C22" s="42" t="s">
        <v>49</v>
      </c>
      <c r="D22" s="78" t="s">
        <v>42</v>
      </c>
      <c r="E22" s="80">
        <v>0</v>
      </c>
      <c r="F22" s="123">
        <v>0</v>
      </c>
      <c r="G22" s="43">
        <v>16</v>
      </c>
      <c r="H22" s="45" t="s">
        <v>50</v>
      </c>
      <c r="I22" s="49"/>
      <c r="J22" s="125">
        <v>0</v>
      </c>
    </row>
    <row r="23" spans="2:10" ht="18" customHeight="1">
      <c r="B23" s="43">
        <v>12</v>
      </c>
      <c r="C23" s="45" t="s">
        <v>51</v>
      </c>
      <c r="D23" s="79"/>
      <c r="E23" s="50">
        <v>0</v>
      </c>
      <c r="F23" s="125">
        <v>0</v>
      </c>
      <c r="G23" s="43">
        <v>17</v>
      </c>
      <c r="H23" s="45" t="s">
        <v>52</v>
      </c>
      <c r="I23" s="49"/>
      <c r="J23" s="125">
        <v>0</v>
      </c>
    </row>
    <row r="24" spans="2:10" ht="18" customHeight="1">
      <c r="B24" s="43">
        <v>13</v>
      </c>
      <c r="C24" s="45" t="s">
        <v>53</v>
      </c>
      <c r="D24" s="79"/>
      <c r="E24" s="50">
        <v>0</v>
      </c>
      <c r="F24" s="125">
        <v>0</v>
      </c>
      <c r="G24" s="43">
        <v>18</v>
      </c>
      <c r="H24" s="45" t="s">
        <v>54</v>
      </c>
      <c r="I24" s="49"/>
      <c r="J24" s="125">
        <v>0</v>
      </c>
    </row>
    <row r="25" spans="2:10" ht="18" customHeight="1" thickBot="1">
      <c r="B25" s="43">
        <v>14</v>
      </c>
      <c r="C25" s="45" t="s">
        <v>42</v>
      </c>
      <c r="D25" s="79"/>
      <c r="E25" s="50">
        <v>0</v>
      </c>
      <c r="F25" s="125">
        <v>0</v>
      </c>
      <c r="G25" s="43">
        <v>19</v>
      </c>
      <c r="H25" s="45" t="s">
        <v>42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55</v>
      </c>
      <c r="F26" s="129">
        <f>SUM(F22:F25)</f>
        <v>0</v>
      </c>
      <c r="G26" s="46">
        <v>20</v>
      </c>
      <c r="H26" s="51"/>
      <c r="I26" s="52" t="s">
        <v>56</v>
      </c>
      <c r="J26" s="129">
        <f>SUM(J22:J25)</f>
        <v>0</v>
      </c>
    </row>
    <row r="27" spans="2:10" ht="18" customHeight="1" thickTop="1">
      <c r="B27" s="53"/>
      <c r="C27" s="54" t="s">
        <v>57</v>
      </c>
      <c r="D27" s="55"/>
      <c r="E27" s="56" t="s">
        <v>58</v>
      </c>
      <c r="F27" s="57"/>
      <c r="G27" s="72" t="s">
        <v>59</v>
      </c>
      <c r="H27" s="37" t="s">
        <v>60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61</v>
      </c>
      <c r="J28" s="123">
        <f>ROUND(F20,2)+J20+F26+J26</f>
        <v>0</v>
      </c>
    </row>
    <row r="29" spans="2:10" ht="18" customHeight="1">
      <c r="B29" s="58"/>
      <c r="C29" s="60" t="s">
        <v>62</v>
      </c>
      <c r="D29" s="60"/>
      <c r="E29" s="63"/>
      <c r="F29" s="57"/>
      <c r="G29" s="43">
        <v>22</v>
      </c>
      <c r="H29" s="45" t="s">
        <v>63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64</v>
      </c>
      <c r="D30" s="15"/>
      <c r="E30" s="63"/>
      <c r="F30" s="57"/>
      <c r="G30" s="43">
        <v>23</v>
      </c>
      <c r="H30" s="45" t="s">
        <v>65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66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67</v>
      </c>
      <c r="H32" s="74" t="s">
        <v>68</v>
      </c>
      <c r="I32" s="33"/>
      <c r="J32" s="75">
        <v>0</v>
      </c>
    </row>
    <row r="33" spans="2:10" ht="18" customHeight="1" thickTop="1">
      <c r="B33" s="65"/>
      <c r="C33" s="66"/>
      <c r="D33" s="54" t="s">
        <v>69</v>
      </c>
      <c r="E33" s="66"/>
      <c r="F33" s="66"/>
      <c r="G33" s="66"/>
      <c r="H33" s="66" t="s">
        <v>70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62</v>
      </c>
      <c r="D35" s="60"/>
      <c r="E35" s="60"/>
      <c r="F35" s="59"/>
      <c r="G35" s="60" t="s">
        <v>62</v>
      </c>
      <c r="H35" s="60"/>
      <c r="I35" s="60"/>
      <c r="J35" s="68"/>
    </row>
    <row r="36" spans="2:10" ht="18" customHeight="1">
      <c r="B36" s="14"/>
      <c r="C36" s="15" t="s">
        <v>64</v>
      </c>
      <c r="D36" s="15"/>
      <c r="E36" s="15"/>
      <c r="F36" s="16"/>
      <c r="G36" s="15" t="s">
        <v>64</v>
      </c>
      <c r="H36" s="15"/>
      <c r="I36" s="15"/>
      <c r="J36" s="17"/>
    </row>
    <row r="37" spans="2:10" ht="18" customHeight="1">
      <c r="B37" s="58"/>
      <c r="C37" s="60" t="s">
        <v>58</v>
      </c>
      <c r="D37" s="60"/>
      <c r="E37" s="60"/>
      <c r="F37" s="59"/>
      <c r="G37" s="60" t="s">
        <v>58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showGridLines="0" workbookViewId="0">
      <selection activeCell="E4" sqref="E4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71</v>
      </c>
      <c r="C1" s="1"/>
      <c r="E1" s="9" t="s">
        <v>72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73</v>
      </c>
      <c r="C2" s="1"/>
      <c r="E2" s="9" t="s">
        <v>74</v>
      </c>
      <c r="F2" s="1"/>
      <c r="G2" s="1"/>
      <c r="Z2" s="107" t="s">
        <v>7</v>
      </c>
      <c r="AA2" s="108" t="s">
        <v>75</v>
      </c>
      <c r="AB2" s="108" t="s">
        <v>9</v>
      </c>
      <c r="AC2" s="108"/>
      <c r="AD2" s="109"/>
    </row>
    <row r="3" spans="1:30">
      <c r="A3" s="9" t="s">
        <v>76</v>
      </c>
      <c r="C3" s="1"/>
      <c r="E3" s="9" t="s">
        <v>77</v>
      </c>
      <c r="F3" s="1"/>
      <c r="G3" s="1"/>
      <c r="Z3" s="107" t="s">
        <v>11</v>
      </c>
      <c r="AA3" s="108" t="s">
        <v>78</v>
      </c>
      <c r="AB3" s="108" t="s">
        <v>9</v>
      </c>
      <c r="AC3" s="108" t="s">
        <v>13</v>
      </c>
      <c r="AD3" s="109" t="s">
        <v>14</v>
      </c>
    </row>
    <row r="4" spans="1:30">
      <c r="B4" s="1"/>
      <c r="C4" s="1"/>
      <c r="D4" s="1"/>
      <c r="E4" s="1"/>
      <c r="F4" s="1"/>
      <c r="G4" s="1"/>
      <c r="Z4" s="107" t="s">
        <v>15</v>
      </c>
      <c r="AA4" s="108" t="s">
        <v>79</v>
      </c>
      <c r="AB4" s="108" t="s">
        <v>9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21</v>
      </c>
      <c r="AA5" s="108" t="s">
        <v>78</v>
      </c>
      <c r="AB5" s="108" t="s">
        <v>9</v>
      </c>
      <c r="AC5" s="108" t="s">
        <v>13</v>
      </c>
      <c r="AD5" s="109" t="s">
        <v>14</v>
      </c>
    </row>
    <row r="6" spans="1:30">
      <c r="A6" s="9"/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80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81</v>
      </c>
      <c r="B9" s="112" t="s">
        <v>30</v>
      </c>
      <c r="C9" s="112" t="s">
        <v>82</v>
      </c>
      <c r="D9" s="112" t="s">
        <v>83</v>
      </c>
      <c r="E9" s="119" t="s">
        <v>84</v>
      </c>
      <c r="F9" s="119" t="s">
        <v>85</v>
      </c>
      <c r="G9" s="1"/>
    </row>
    <row r="10" spans="1:30">
      <c r="A10" s="116"/>
      <c r="B10" s="116"/>
      <c r="C10" s="116" t="s">
        <v>86</v>
      </c>
      <c r="D10" s="116"/>
      <c r="E10" s="116" t="s">
        <v>83</v>
      </c>
      <c r="F10" s="116" t="s">
        <v>83</v>
      </c>
      <c r="G10" s="91" t="s">
        <v>87</v>
      </c>
    </row>
    <row r="12" spans="1:30">
      <c r="A12" s="1" t="s">
        <v>88</v>
      </c>
      <c r="B12" s="6">
        <f>Prehlad!H22</f>
        <v>0</v>
      </c>
      <c r="C12" s="6">
        <f>Prehlad!I22</f>
        <v>0</v>
      </c>
      <c r="D12" s="6">
        <f>Prehlad!J22</f>
        <v>0</v>
      </c>
      <c r="E12" s="7">
        <f>Prehlad!L22</f>
        <v>0</v>
      </c>
      <c r="F12" s="5">
        <f>Prehlad!N22</f>
        <v>413.85</v>
      </c>
      <c r="G12" s="5">
        <f>Prehlad!W22</f>
        <v>182.83799999999997</v>
      </c>
    </row>
    <row r="13" spans="1:30">
      <c r="A13" s="1" t="s">
        <v>89</v>
      </c>
      <c r="B13" s="6">
        <f>Prehlad!H29</f>
        <v>0</v>
      </c>
      <c r="C13" s="6">
        <f>Prehlad!I29</f>
        <v>0</v>
      </c>
      <c r="D13" s="6">
        <f>Prehlad!J29</f>
        <v>0</v>
      </c>
      <c r="E13" s="7">
        <f>Prehlad!L29</f>
        <v>297.68540400000001</v>
      </c>
      <c r="F13" s="5">
        <f>Prehlad!N29</f>
        <v>0</v>
      </c>
      <c r="G13" s="5">
        <f>Prehlad!W29</f>
        <v>656.29</v>
      </c>
    </row>
    <row r="14" spans="1:30">
      <c r="A14" s="1" t="s">
        <v>90</v>
      </c>
      <c r="B14" s="6">
        <f>Prehlad!H42</f>
        <v>0</v>
      </c>
      <c r="C14" s="6">
        <f>Prehlad!I42</f>
        <v>0</v>
      </c>
      <c r="D14" s="6">
        <f>Prehlad!J42</f>
        <v>0</v>
      </c>
      <c r="E14" s="7">
        <f>Prehlad!L42</f>
        <v>43.992709400000003</v>
      </c>
      <c r="F14" s="5">
        <f>Prehlad!N42</f>
        <v>0</v>
      </c>
      <c r="G14" s="5">
        <f>Prehlad!W42</f>
        <v>1377.9079999999999</v>
      </c>
    </row>
    <row r="15" spans="1:30">
      <c r="A15" s="1" t="s">
        <v>91</v>
      </c>
      <c r="B15" s="6">
        <f>Prehlad!H44</f>
        <v>0</v>
      </c>
      <c r="C15" s="6">
        <f>Prehlad!I44</f>
        <v>0</v>
      </c>
      <c r="D15" s="6">
        <f>Prehlad!J44</f>
        <v>0</v>
      </c>
      <c r="E15" s="7">
        <f>Prehlad!L44</f>
        <v>341.67811340000003</v>
      </c>
      <c r="F15" s="5">
        <f>Prehlad!N44</f>
        <v>413.85</v>
      </c>
      <c r="G15" s="5">
        <f>Prehlad!W44</f>
        <v>2217.0360000000001</v>
      </c>
    </row>
    <row r="18" spans="1:7">
      <c r="A18" s="1" t="s">
        <v>92</v>
      </c>
      <c r="B18" s="6">
        <f>Prehlad!H46</f>
        <v>0</v>
      </c>
      <c r="C18" s="6">
        <f>Prehlad!I46</f>
        <v>0</v>
      </c>
      <c r="D18" s="6">
        <f>Prehlad!J46</f>
        <v>0</v>
      </c>
      <c r="E18" s="7">
        <f>Prehlad!L46</f>
        <v>341.67811340000003</v>
      </c>
      <c r="F18" s="5">
        <f>Prehlad!N46</f>
        <v>413.85</v>
      </c>
      <c r="G18" s="5">
        <f>Prehlad!W46</f>
        <v>2217.0360000000001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topLeftCell="A25" workbookViewId="0">
      <selection activeCell="E4" sqref="E4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71</v>
      </c>
      <c r="B1" s="1"/>
      <c r="C1" s="1"/>
      <c r="D1" s="1"/>
      <c r="E1" s="9" t="s">
        <v>72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6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73</v>
      </c>
      <c r="B2" s="1"/>
      <c r="C2" s="1"/>
      <c r="D2" s="1"/>
      <c r="E2" s="9" t="s">
        <v>74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7</v>
      </c>
      <c r="AA2" s="108" t="s">
        <v>93</v>
      </c>
      <c r="AB2" s="108" t="s">
        <v>9</v>
      </c>
      <c r="AC2" s="108"/>
      <c r="AD2" s="109"/>
      <c r="AE2" s="1"/>
      <c r="AF2" s="1"/>
      <c r="AG2" s="1"/>
      <c r="AH2" s="1"/>
    </row>
    <row r="3" spans="1:34">
      <c r="A3" s="9" t="s">
        <v>76</v>
      </c>
      <c r="B3" s="1"/>
      <c r="C3" s="1"/>
      <c r="D3" s="1"/>
      <c r="E3" s="9" t="s">
        <v>77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11</v>
      </c>
      <c r="AA3" s="108" t="s">
        <v>94</v>
      </c>
      <c r="AB3" s="108" t="s">
        <v>9</v>
      </c>
      <c r="AC3" s="108" t="s">
        <v>13</v>
      </c>
      <c r="AD3" s="109" t="s">
        <v>14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15</v>
      </c>
      <c r="AA4" s="108" t="s">
        <v>95</v>
      </c>
      <c r="AB4" s="108" t="s">
        <v>9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21</v>
      </c>
      <c r="AA5" s="108" t="s">
        <v>94</v>
      </c>
      <c r="AB5" s="108" t="s">
        <v>9</v>
      </c>
      <c r="AC5" s="108" t="s">
        <v>13</v>
      </c>
      <c r="AD5" s="109" t="s">
        <v>14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80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96</v>
      </c>
      <c r="B9" s="112" t="s">
        <v>97</v>
      </c>
      <c r="C9" s="112" t="s">
        <v>98</v>
      </c>
      <c r="D9" s="112" t="s">
        <v>99</v>
      </c>
      <c r="E9" s="112" t="s">
        <v>100</v>
      </c>
      <c r="F9" s="112" t="s">
        <v>101</v>
      </c>
      <c r="G9" s="112" t="s">
        <v>102</v>
      </c>
      <c r="H9" s="112" t="s">
        <v>30</v>
      </c>
      <c r="I9" s="112" t="s">
        <v>82</v>
      </c>
      <c r="J9" s="112" t="s">
        <v>83</v>
      </c>
      <c r="K9" s="113" t="s">
        <v>84</v>
      </c>
      <c r="L9" s="114"/>
      <c r="M9" s="115" t="s">
        <v>85</v>
      </c>
      <c r="N9" s="114"/>
      <c r="O9" s="112" t="s">
        <v>103</v>
      </c>
      <c r="P9" s="110" t="s">
        <v>104</v>
      </c>
      <c r="Q9" s="85" t="s">
        <v>100</v>
      </c>
      <c r="R9" s="85" t="s">
        <v>100</v>
      </c>
      <c r="S9" s="86" t="s">
        <v>100</v>
      </c>
      <c r="T9" s="90" t="s">
        <v>105</v>
      </c>
      <c r="U9" s="90" t="s">
        <v>106</v>
      </c>
      <c r="V9" s="90" t="s">
        <v>107</v>
      </c>
      <c r="W9" s="91" t="s">
        <v>87</v>
      </c>
      <c r="X9" s="91" t="s">
        <v>108</v>
      </c>
      <c r="Y9" s="91" t="s">
        <v>109</v>
      </c>
      <c r="Z9" s="120" t="s">
        <v>110</v>
      </c>
      <c r="AA9" s="120" t="s">
        <v>111</v>
      </c>
      <c r="AB9" s="1" t="s">
        <v>107</v>
      </c>
      <c r="AC9" s="1"/>
      <c r="AD9" s="1"/>
      <c r="AE9" s="1"/>
      <c r="AF9" s="1"/>
      <c r="AG9" s="1"/>
      <c r="AH9" s="1"/>
    </row>
    <row r="10" spans="1:34" ht="13.5" thickBot="1">
      <c r="A10" s="116" t="s">
        <v>112</v>
      </c>
      <c r="B10" s="116" t="s">
        <v>113</v>
      </c>
      <c r="C10" s="117"/>
      <c r="D10" s="116" t="s">
        <v>114</v>
      </c>
      <c r="E10" s="116" t="s">
        <v>115</v>
      </c>
      <c r="F10" s="116" t="s">
        <v>116</v>
      </c>
      <c r="G10" s="116" t="s">
        <v>117</v>
      </c>
      <c r="H10" s="116" t="s">
        <v>118</v>
      </c>
      <c r="I10" s="116" t="s">
        <v>86</v>
      </c>
      <c r="J10" s="116"/>
      <c r="K10" s="116" t="s">
        <v>102</v>
      </c>
      <c r="L10" s="116" t="s">
        <v>83</v>
      </c>
      <c r="M10" s="118" t="s">
        <v>102</v>
      </c>
      <c r="N10" s="116" t="s">
        <v>83</v>
      </c>
      <c r="O10" s="116" t="s">
        <v>119</v>
      </c>
      <c r="P10" s="111"/>
      <c r="Q10" s="87" t="s">
        <v>120</v>
      </c>
      <c r="R10" s="87" t="s">
        <v>121</v>
      </c>
      <c r="S10" s="88" t="s">
        <v>122</v>
      </c>
      <c r="T10" s="90" t="s">
        <v>123</v>
      </c>
      <c r="U10" s="90" t="s">
        <v>124</v>
      </c>
      <c r="V10" s="90" t="s">
        <v>125</v>
      </c>
      <c r="W10" s="91"/>
      <c r="X10" s="1"/>
      <c r="Y10" s="1"/>
      <c r="Z10" s="120" t="s">
        <v>126</v>
      </c>
      <c r="AA10" s="120" t="s">
        <v>112</v>
      </c>
      <c r="AB10" s="1" t="s">
        <v>127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128</v>
      </c>
    </row>
    <row r="13" spans="1:34">
      <c r="B13" s="100" t="s">
        <v>88</v>
      </c>
    </row>
    <row r="14" spans="1:34" ht="25.5">
      <c r="A14" s="98">
        <v>1</v>
      </c>
      <c r="B14" s="99" t="s">
        <v>129</v>
      </c>
      <c r="C14" s="100" t="s">
        <v>130</v>
      </c>
      <c r="D14" s="121" t="s">
        <v>131</v>
      </c>
      <c r="E14" s="102">
        <v>1250</v>
      </c>
      <c r="F14" s="101" t="s">
        <v>132</v>
      </c>
      <c r="H14" s="103">
        <f t="shared" ref="H14:H21" si="0">ROUND(E14*G14, 2)</f>
        <v>0</v>
      </c>
      <c r="J14" s="103">
        <f t="shared" ref="J14:J21" si="1">ROUND(E14*G14, 2)</f>
        <v>0</v>
      </c>
      <c r="M14" s="102">
        <v>0.316</v>
      </c>
      <c r="N14" s="102">
        <f>E14*M14</f>
        <v>395</v>
      </c>
      <c r="O14" s="101">
        <v>20</v>
      </c>
      <c r="P14" s="101" t="s">
        <v>133</v>
      </c>
      <c r="V14" s="105" t="s">
        <v>59</v>
      </c>
      <c r="W14" s="106">
        <v>165</v>
      </c>
      <c r="Z14" s="101" t="s">
        <v>134</v>
      </c>
      <c r="AB14" s="101">
        <v>1</v>
      </c>
    </row>
    <row r="15" spans="1:34">
      <c r="A15" s="98">
        <v>2</v>
      </c>
      <c r="B15" s="99" t="s">
        <v>135</v>
      </c>
      <c r="C15" s="100" t="s">
        <v>136</v>
      </c>
      <c r="D15" s="121" t="s">
        <v>137</v>
      </c>
      <c r="E15" s="102">
        <v>130</v>
      </c>
      <c r="F15" s="101" t="s">
        <v>138</v>
      </c>
      <c r="H15" s="103">
        <f t="shared" si="0"/>
        <v>0</v>
      </c>
      <c r="J15" s="103">
        <f t="shared" si="1"/>
        <v>0</v>
      </c>
      <c r="M15" s="102">
        <v>0.14499999999999999</v>
      </c>
      <c r="N15" s="102">
        <f>E15*M15</f>
        <v>18.849999999999998</v>
      </c>
      <c r="O15" s="101">
        <v>20</v>
      </c>
      <c r="P15" s="101" t="s">
        <v>133</v>
      </c>
      <c r="V15" s="105" t="s">
        <v>59</v>
      </c>
      <c r="W15" s="106">
        <v>17.29</v>
      </c>
      <c r="Z15" s="101" t="s">
        <v>134</v>
      </c>
      <c r="AB15" s="101">
        <v>1</v>
      </c>
    </row>
    <row r="16" spans="1:34" ht="25.5">
      <c r="A16" s="98">
        <v>3</v>
      </c>
      <c r="B16" s="99" t="s">
        <v>139</v>
      </c>
      <c r="C16" s="100" t="s">
        <v>140</v>
      </c>
      <c r="D16" s="121" t="s">
        <v>141</v>
      </c>
      <c r="E16" s="102">
        <v>0.48</v>
      </c>
      <c r="F16" s="101" t="s">
        <v>142</v>
      </c>
      <c r="H16" s="103">
        <f t="shared" si="0"/>
        <v>0</v>
      </c>
      <c r="J16" s="103">
        <f t="shared" si="1"/>
        <v>0</v>
      </c>
      <c r="O16" s="101">
        <v>20</v>
      </c>
      <c r="P16" s="101" t="s">
        <v>133</v>
      </c>
      <c r="V16" s="105" t="s">
        <v>59</v>
      </c>
      <c r="W16" s="106">
        <v>0.191</v>
      </c>
      <c r="Z16" s="101" t="s">
        <v>143</v>
      </c>
      <c r="AB16" s="101">
        <v>1</v>
      </c>
    </row>
    <row r="17" spans="1:28">
      <c r="A17" s="98">
        <v>4</v>
      </c>
      <c r="B17" s="99" t="s">
        <v>139</v>
      </c>
      <c r="C17" s="100" t="s">
        <v>144</v>
      </c>
      <c r="D17" s="121" t="s">
        <v>145</v>
      </c>
      <c r="E17" s="102">
        <v>0.48</v>
      </c>
      <c r="F17" s="101" t="s">
        <v>142</v>
      </c>
      <c r="H17" s="103">
        <f t="shared" si="0"/>
        <v>0</v>
      </c>
      <c r="J17" s="103">
        <f t="shared" si="1"/>
        <v>0</v>
      </c>
      <c r="O17" s="101">
        <v>20</v>
      </c>
      <c r="P17" s="101" t="s">
        <v>133</v>
      </c>
      <c r="V17" s="105" t="s">
        <v>59</v>
      </c>
      <c r="W17" s="106">
        <v>2.1000000000000001E-2</v>
      </c>
      <c r="Z17" s="101" t="s">
        <v>143</v>
      </c>
      <c r="AB17" s="101">
        <v>1</v>
      </c>
    </row>
    <row r="18" spans="1:28">
      <c r="A18" s="98">
        <v>5</v>
      </c>
      <c r="B18" s="99" t="s">
        <v>135</v>
      </c>
      <c r="C18" s="100" t="s">
        <v>146</v>
      </c>
      <c r="D18" s="121" t="s">
        <v>147</v>
      </c>
      <c r="E18" s="102">
        <v>0.48</v>
      </c>
      <c r="F18" s="101" t="s">
        <v>142</v>
      </c>
      <c r="H18" s="103">
        <f t="shared" si="0"/>
        <v>0</v>
      </c>
      <c r="J18" s="103">
        <f t="shared" si="1"/>
        <v>0</v>
      </c>
      <c r="O18" s="101">
        <v>20</v>
      </c>
      <c r="P18" s="101" t="s">
        <v>133</v>
      </c>
      <c r="V18" s="105" t="s">
        <v>59</v>
      </c>
      <c r="W18" s="106">
        <v>3.9E-2</v>
      </c>
      <c r="Z18" s="101" t="s">
        <v>148</v>
      </c>
      <c r="AB18" s="101">
        <v>1</v>
      </c>
    </row>
    <row r="19" spans="1:28" ht="25.5">
      <c r="A19" s="98">
        <v>6</v>
      </c>
      <c r="B19" s="99" t="s">
        <v>135</v>
      </c>
      <c r="C19" s="100" t="s">
        <v>149</v>
      </c>
      <c r="D19" s="121" t="s">
        <v>150</v>
      </c>
      <c r="E19" s="102">
        <v>0.48</v>
      </c>
      <c r="F19" s="101" t="s">
        <v>142</v>
      </c>
      <c r="H19" s="103">
        <f t="shared" si="0"/>
        <v>0</v>
      </c>
      <c r="J19" s="103">
        <f t="shared" si="1"/>
        <v>0</v>
      </c>
      <c r="O19" s="101">
        <v>20</v>
      </c>
      <c r="P19" s="101" t="s">
        <v>133</v>
      </c>
      <c r="V19" s="105" t="s">
        <v>59</v>
      </c>
      <c r="W19" s="106">
        <v>5.0000000000000001E-3</v>
      </c>
      <c r="Z19" s="101" t="s">
        <v>148</v>
      </c>
      <c r="AB19" s="101">
        <v>1</v>
      </c>
    </row>
    <row r="20" spans="1:28">
      <c r="A20" s="98">
        <v>7</v>
      </c>
      <c r="B20" s="99" t="s">
        <v>135</v>
      </c>
      <c r="C20" s="100" t="s">
        <v>151</v>
      </c>
      <c r="D20" s="121" t="s">
        <v>152</v>
      </c>
      <c r="E20" s="102">
        <v>0.48</v>
      </c>
      <c r="F20" s="101" t="s">
        <v>142</v>
      </c>
      <c r="H20" s="103">
        <f t="shared" si="0"/>
        <v>0</v>
      </c>
      <c r="J20" s="103">
        <f t="shared" si="1"/>
        <v>0</v>
      </c>
      <c r="O20" s="101">
        <v>20</v>
      </c>
      <c r="P20" s="101" t="s">
        <v>133</v>
      </c>
      <c r="V20" s="105" t="s">
        <v>59</v>
      </c>
      <c r="W20" s="106">
        <v>0.28799999999999998</v>
      </c>
      <c r="Z20" s="101" t="s">
        <v>143</v>
      </c>
      <c r="AB20" s="101">
        <v>1</v>
      </c>
    </row>
    <row r="21" spans="1:28">
      <c r="A21" s="98">
        <v>8</v>
      </c>
      <c r="B21" s="99" t="s">
        <v>135</v>
      </c>
      <c r="C21" s="100" t="s">
        <v>153</v>
      </c>
      <c r="D21" s="121" t="s">
        <v>154</v>
      </c>
      <c r="E21" s="102">
        <v>0.48</v>
      </c>
      <c r="F21" s="101" t="s">
        <v>142</v>
      </c>
      <c r="H21" s="103">
        <f t="shared" si="0"/>
        <v>0</v>
      </c>
      <c r="J21" s="103">
        <f t="shared" si="1"/>
        <v>0</v>
      </c>
      <c r="O21" s="101">
        <v>20</v>
      </c>
      <c r="P21" s="101" t="s">
        <v>133</v>
      </c>
      <c r="V21" s="105" t="s">
        <v>59</v>
      </c>
      <c r="W21" s="106">
        <v>4.0000000000000001E-3</v>
      </c>
      <c r="Z21" s="101" t="s">
        <v>148</v>
      </c>
      <c r="AB21" s="101">
        <v>1</v>
      </c>
    </row>
    <row r="22" spans="1:28">
      <c r="D22" s="132" t="s">
        <v>155</v>
      </c>
      <c r="E22" s="133">
        <f>J22</f>
        <v>0</v>
      </c>
      <c r="H22" s="133">
        <f>SUM(H12:H21)</f>
        <v>0</v>
      </c>
      <c r="I22" s="133">
        <f>SUM(I12:I21)</f>
        <v>0</v>
      </c>
      <c r="J22" s="133">
        <f>SUM(J12:J21)</f>
        <v>0</v>
      </c>
      <c r="L22" s="134">
        <f>SUM(L12:L21)</f>
        <v>0</v>
      </c>
      <c r="N22" s="135">
        <f>SUM(N12:N21)</f>
        <v>413.85</v>
      </c>
      <c r="W22" s="106">
        <f>SUM(W12:W21)</f>
        <v>182.83799999999997</v>
      </c>
    </row>
    <row r="24" spans="1:28">
      <c r="B24" s="100" t="s">
        <v>89</v>
      </c>
    </row>
    <row r="25" spans="1:28">
      <c r="A25" s="98">
        <v>9</v>
      </c>
      <c r="B25" s="99" t="s">
        <v>129</v>
      </c>
      <c r="C25" s="100" t="s">
        <v>156</v>
      </c>
      <c r="D25" s="121" t="s">
        <v>157</v>
      </c>
      <c r="E25" s="102">
        <v>1250</v>
      </c>
      <c r="F25" s="101" t="s">
        <v>132</v>
      </c>
      <c r="H25" s="103">
        <f>ROUND(E25*G25, 2)</f>
        <v>0</v>
      </c>
      <c r="J25" s="103">
        <f>ROUND(E25*G25, 2)</f>
        <v>0</v>
      </c>
      <c r="K25" s="104">
        <v>0.12144000000000001</v>
      </c>
      <c r="L25" s="104">
        <f>E25*K25</f>
        <v>151.80000000000001</v>
      </c>
      <c r="O25" s="101">
        <v>20</v>
      </c>
      <c r="P25" s="101" t="s">
        <v>133</v>
      </c>
      <c r="V25" s="105" t="s">
        <v>59</v>
      </c>
      <c r="W25" s="106">
        <v>27.5</v>
      </c>
      <c r="Z25" s="101" t="s">
        <v>158</v>
      </c>
      <c r="AB25" s="101">
        <v>1</v>
      </c>
    </row>
    <row r="26" spans="1:28">
      <c r="A26" s="98">
        <v>10</v>
      </c>
      <c r="B26" s="99" t="s">
        <v>129</v>
      </c>
      <c r="C26" s="100" t="s">
        <v>159</v>
      </c>
      <c r="D26" s="121" t="s">
        <v>160</v>
      </c>
      <c r="E26" s="102">
        <v>1.6</v>
      </c>
      <c r="F26" s="101" t="s">
        <v>132</v>
      </c>
      <c r="H26" s="103">
        <f>ROUND(E26*G26, 2)</f>
        <v>0</v>
      </c>
      <c r="J26" s="103">
        <f>ROUND(E26*G26, 2)</f>
        <v>0</v>
      </c>
      <c r="K26" s="104">
        <v>0.27994000000000002</v>
      </c>
      <c r="L26" s="104">
        <f>E26*K26</f>
        <v>0.44790400000000008</v>
      </c>
      <c r="O26" s="101">
        <v>20</v>
      </c>
      <c r="P26" s="101" t="s">
        <v>133</v>
      </c>
      <c r="V26" s="105" t="s">
        <v>59</v>
      </c>
      <c r="W26" s="106">
        <v>0.04</v>
      </c>
      <c r="Z26" s="101" t="s">
        <v>158</v>
      </c>
      <c r="AB26" s="101">
        <v>1</v>
      </c>
    </row>
    <row r="27" spans="1:28" ht="25.5">
      <c r="A27" s="98">
        <v>11</v>
      </c>
      <c r="B27" s="99" t="s">
        <v>129</v>
      </c>
      <c r="C27" s="100" t="s">
        <v>161</v>
      </c>
      <c r="D27" s="121" t="s">
        <v>162</v>
      </c>
      <c r="E27" s="102">
        <v>1250</v>
      </c>
      <c r="F27" s="101" t="s">
        <v>132</v>
      </c>
      <c r="H27" s="103">
        <f>ROUND(E27*G27, 2)</f>
        <v>0</v>
      </c>
      <c r="J27" s="103">
        <f>ROUND(E27*G27, 2)</f>
        <v>0</v>
      </c>
      <c r="K27" s="104">
        <v>7.3999999999999996E-2</v>
      </c>
      <c r="L27" s="104">
        <f>E27*K27</f>
        <v>92.5</v>
      </c>
      <c r="O27" s="101">
        <v>20</v>
      </c>
      <c r="P27" s="101" t="s">
        <v>133</v>
      </c>
      <c r="V27" s="105" t="s">
        <v>59</v>
      </c>
      <c r="W27" s="106">
        <v>628.75</v>
      </c>
      <c r="Z27" s="101" t="s">
        <v>163</v>
      </c>
      <c r="AB27" s="101">
        <v>1</v>
      </c>
    </row>
    <row r="28" spans="1:28" ht="38.25">
      <c r="A28" s="98">
        <v>12</v>
      </c>
      <c r="B28" s="99" t="s">
        <v>164</v>
      </c>
      <c r="C28" s="100" t="s">
        <v>165</v>
      </c>
      <c r="D28" s="121" t="s">
        <v>166</v>
      </c>
      <c r="E28" s="102">
        <v>1375</v>
      </c>
      <c r="F28" s="101" t="s">
        <v>132</v>
      </c>
      <c r="I28" s="103">
        <f>ROUND(E28*G28, 2)</f>
        <v>0</v>
      </c>
      <c r="J28" s="103">
        <f>ROUND(E28*G28, 2)</f>
        <v>0</v>
      </c>
      <c r="K28" s="104">
        <v>3.85E-2</v>
      </c>
      <c r="L28" s="104">
        <f>E28*K28</f>
        <v>52.9375</v>
      </c>
      <c r="O28" s="101">
        <v>20</v>
      </c>
      <c r="P28" s="101" t="s">
        <v>133</v>
      </c>
      <c r="V28" s="105" t="s">
        <v>47</v>
      </c>
      <c r="Z28" s="101" t="s">
        <v>167</v>
      </c>
      <c r="AA28" s="101" t="s">
        <v>133</v>
      </c>
      <c r="AB28" s="101">
        <v>8</v>
      </c>
    </row>
    <row r="29" spans="1:28">
      <c r="D29" s="132" t="s">
        <v>168</v>
      </c>
      <c r="E29" s="133">
        <f>J29</f>
        <v>0</v>
      </c>
      <c r="H29" s="133">
        <f>SUM(H24:H28)</f>
        <v>0</v>
      </c>
      <c r="I29" s="133">
        <f>SUM(I24:I28)</f>
        <v>0</v>
      </c>
      <c r="J29" s="133">
        <f>SUM(J24:J28)</f>
        <v>0</v>
      </c>
      <c r="L29" s="134">
        <f>SUM(L24:L28)</f>
        <v>297.68540400000001</v>
      </c>
      <c r="N29" s="135">
        <f>SUM(N24:N28)</f>
        <v>0</v>
      </c>
      <c r="W29" s="106">
        <f>SUM(W24:W28)</f>
        <v>656.29</v>
      </c>
    </row>
    <row r="31" spans="1:28">
      <c r="B31" s="100" t="s">
        <v>90</v>
      </c>
    </row>
    <row r="32" spans="1:28" ht="25.5">
      <c r="A32" s="98">
        <v>13</v>
      </c>
      <c r="B32" s="99" t="s">
        <v>129</v>
      </c>
      <c r="C32" s="100" t="s">
        <v>169</v>
      </c>
      <c r="D32" s="121" t="s">
        <v>170</v>
      </c>
      <c r="E32" s="102">
        <v>179.98</v>
      </c>
      <c r="F32" s="101" t="s">
        <v>138</v>
      </c>
      <c r="H32" s="103">
        <f>ROUND(E32*G32, 2)</f>
        <v>0</v>
      </c>
      <c r="J32" s="103">
        <f t="shared" ref="J32:J41" si="2">ROUND(E32*G32, 2)</f>
        <v>0</v>
      </c>
      <c r="K32" s="104">
        <v>0.13553000000000001</v>
      </c>
      <c r="L32" s="104">
        <f>E32*K32</f>
        <v>24.392689400000002</v>
      </c>
      <c r="O32" s="101">
        <v>20</v>
      </c>
      <c r="P32" s="101" t="s">
        <v>133</v>
      </c>
      <c r="V32" s="105" t="s">
        <v>59</v>
      </c>
      <c r="W32" s="106">
        <v>38.875999999999998</v>
      </c>
      <c r="Z32" s="101" t="s">
        <v>163</v>
      </c>
      <c r="AB32" s="101">
        <v>1</v>
      </c>
    </row>
    <row r="33" spans="1:28">
      <c r="A33" s="98">
        <v>14</v>
      </c>
      <c r="B33" s="99" t="s">
        <v>164</v>
      </c>
      <c r="C33" s="100" t="s">
        <v>171</v>
      </c>
      <c r="D33" s="121" t="s">
        <v>172</v>
      </c>
      <c r="E33" s="102">
        <v>197.98</v>
      </c>
      <c r="F33" s="101" t="s">
        <v>173</v>
      </c>
      <c r="I33" s="103">
        <f>ROUND(E33*G33, 2)</f>
        <v>0</v>
      </c>
      <c r="J33" s="103">
        <f t="shared" si="2"/>
        <v>0</v>
      </c>
      <c r="K33" s="104">
        <v>9.9000000000000005E-2</v>
      </c>
      <c r="L33" s="104">
        <f>E33*K33</f>
        <v>19.600020000000001</v>
      </c>
      <c r="O33" s="101">
        <v>20</v>
      </c>
      <c r="P33" s="101" t="s">
        <v>133</v>
      </c>
      <c r="V33" s="105" t="s">
        <v>47</v>
      </c>
      <c r="Z33" s="101" t="s">
        <v>174</v>
      </c>
      <c r="AA33" s="101" t="s">
        <v>133</v>
      </c>
      <c r="AB33" s="101">
        <v>8</v>
      </c>
    </row>
    <row r="34" spans="1:28">
      <c r="A34" s="98">
        <v>15</v>
      </c>
      <c r="B34" s="99" t="s">
        <v>175</v>
      </c>
      <c r="C34" s="100" t="s">
        <v>176</v>
      </c>
      <c r="D34" s="121" t="s">
        <v>177</v>
      </c>
      <c r="E34" s="102">
        <v>413.85</v>
      </c>
      <c r="F34" s="101" t="s">
        <v>178</v>
      </c>
      <c r="H34" s="103">
        <f t="shared" ref="H34:H41" si="3">ROUND(E34*G34, 2)</f>
        <v>0</v>
      </c>
      <c r="J34" s="103">
        <f t="shared" si="2"/>
        <v>0</v>
      </c>
      <c r="O34" s="101">
        <v>20</v>
      </c>
      <c r="P34" s="101" t="s">
        <v>133</v>
      </c>
      <c r="V34" s="105" t="s">
        <v>59</v>
      </c>
      <c r="W34" s="106">
        <v>223.893</v>
      </c>
      <c r="Z34" s="101" t="s">
        <v>134</v>
      </c>
      <c r="AB34" s="101">
        <v>1</v>
      </c>
    </row>
    <row r="35" spans="1:28" ht="25.5">
      <c r="A35" s="98">
        <v>16</v>
      </c>
      <c r="B35" s="99" t="s">
        <v>175</v>
      </c>
      <c r="C35" s="100" t="s">
        <v>179</v>
      </c>
      <c r="D35" s="121" t="s">
        <v>180</v>
      </c>
      <c r="E35" s="102">
        <v>4138.5</v>
      </c>
      <c r="F35" s="101" t="s">
        <v>178</v>
      </c>
      <c r="H35" s="103">
        <f t="shared" si="3"/>
        <v>0</v>
      </c>
      <c r="J35" s="103">
        <f t="shared" si="2"/>
        <v>0</v>
      </c>
      <c r="O35" s="101">
        <v>20</v>
      </c>
      <c r="P35" s="101" t="s">
        <v>133</v>
      </c>
      <c r="V35" s="105" t="s">
        <v>59</v>
      </c>
      <c r="Z35" s="101" t="s">
        <v>134</v>
      </c>
      <c r="AB35" s="101">
        <v>1</v>
      </c>
    </row>
    <row r="36" spans="1:28" ht="25.5">
      <c r="A36" s="98">
        <v>17</v>
      </c>
      <c r="B36" s="99" t="s">
        <v>175</v>
      </c>
      <c r="C36" s="100" t="s">
        <v>181</v>
      </c>
      <c r="D36" s="121" t="s">
        <v>182</v>
      </c>
      <c r="E36" s="102">
        <v>413.85</v>
      </c>
      <c r="F36" s="101" t="s">
        <v>178</v>
      </c>
      <c r="H36" s="103">
        <f t="shared" si="3"/>
        <v>0</v>
      </c>
      <c r="J36" s="103">
        <f t="shared" si="2"/>
        <v>0</v>
      </c>
      <c r="O36" s="101">
        <v>20</v>
      </c>
      <c r="P36" s="101" t="s">
        <v>133</v>
      </c>
      <c r="V36" s="105" t="s">
        <v>59</v>
      </c>
      <c r="W36" s="106">
        <v>466.40899999999999</v>
      </c>
      <c r="Z36" s="101" t="s">
        <v>134</v>
      </c>
      <c r="AB36" s="101">
        <v>1</v>
      </c>
    </row>
    <row r="37" spans="1:28" ht="25.5">
      <c r="A37" s="98">
        <v>18</v>
      </c>
      <c r="B37" s="99" t="s">
        <v>175</v>
      </c>
      <c r="C37" s="100" t="s">
        <v>183</v>
      </c>
      <c r="D37" s="121" t="s">
        <v>184</v>
      </c>
      <c r="E37" s="102">
        <v>4138.5</v>
      </c>
      <c r="F37" s="101" t="s">
        <v>178</v>
      </c>
      <c r="H37" s="103">
        <f t="shared" si="3"/>
        <v>0</v>
      </c>
      <c r="J37" s="103">
        <f t="shared" si="2"/>
        <v>0</v>
      </c>
      <c r="O37" s="101">
        <v>20</v>
      </c>
      <c r="P37" s="101" t="s">
        <v>133</v>
      </c>
      <c r="V37" s="105" t="s">
        <v>59</v>
      </c>
      <c r="W37" s="106">
        <v>521.45100000000002</v>
      </c>
      <c r="Z37" s="101" t="s">
        <v>134</v>
      </c>
      <c r="AB37" s="101">
        <v>1</v>
      </c>
    </row>
    <row r="38" spans="1:28" ht="25.5">
      <c r="A38" s="98">
        <v>19</v>
      </c>
      <c r="B38" s="99" t="s">
        <v>135</v>
      </c>
      <c r="C38" s="100" t="s">
        <v>185</v>
      </c>
      <c r="D38" s="121" t="s">
        <v>186</v>
      </c>
      <c r="E38" s="102">
        <v>413.85</v>
      </c>
      <c r="F38" s="101" t="s">
        <v>178</v>
      </c>
      <c r="H38" s="103">
        <f t="shared" si="3"/>
        <v>0</v>
      </c>
      <c r="J38" s="103">
        <f t="shared" si="2"/>
        <v>0</v>
      </c>
      <c r="O38" s="101">
        <v>20</v>
      </c>
      <c r="P38" s="101" t="s">
        <v>133</v>
      </c>
      <c r="V38" s="105" t="s">
        <v>59</v>
      </c>
      <c r="Z38" s="101" t="s">
        <v>134</v>
      </c>
      <c r="AB38" s="101">
        <v>1</v>
      </c>
    </row>
    <row r="39" spans="1:28">
      <c r="A39" s="98">
        <v>20</v>
      </c>
      <c r="B39" s="99" t="s">
        <v>135</v>
      </c>
      <c r="C39" s="100" t="s">
        <v>187</v>
      </c>
      <c r="D39" s="121" t="s">
        <v>188</v>
      </c>
      <c r="E39" s="102">
        <v>0.48</v>
      </c>
      <c r="F39" s="101" t="s">
        <v>142</v>
      </c>
      <c r="H39" s="103">
        <f t="shared" si="3"/>
        <v>0</v>
      </c>
      <c r="J39" s="103">
        <f t="shared" si="2"/>
        <v>0</v>
      </c>
      <c r="O39" s="101">
        <v>20</v>
      </c>
      <c r="P39" s="101" t="s">
        <v>133</v>
      </c>
      <c r="V39" s="105" t="s">
        <v>59</v>
      </c>
      <c r="Z39" s="101" t="s">
        <v>134</v>
      </c>
      <c r="AB39" s="101">
        <v>1</v>
      </c>
    </row>
    <row r="40" spans="1:28">
      <c r="A40" s="98">
        <v>21</v>
      </c>
      <c r="B40" s="99" t="s">
        <v>129</v>
      </c>
      <c r="C40" s="100" t="s">
        <v>189</v>
      </c>
      <c r="D40" s="121" t="s">
        <v>190</v>
      </c>
      <c r="E40" s="102">
        <v>341.23</v>
      </c>
      <c r="F40" s="101" t="s">
        <v>178</v>
      </c>
      <c r="H40" s="103">
        <f t="shared" si="3"/>
        <v>0</v>
      </c>
      <c r="J40" s="103">
        <f t="shared" si="2"/>
        <v>0</v>
      </c>
      <c r="O40" s="101">
        <v>20</v>
      </c>
      <c r="P40" s="101" t="s">
        <v>133</v>
      </c>
      <c r="V40" s="105" t="s">
        <v>59</v>
      </c>
      <c r="W40" s="106">
        <v>127.279</v>
      </c>
      <c r="Z40" s="101" t="s">
        <v>163</v>
      </c>
      <c r="AB40" s="101">
        <v>1</v>
      </c>
    </row>
    <row r="41" spans="1:28" ht="25.5">
      <c r="A41" s="98">
        <v>22</v>
      </c>
      <c r="B41" s="99" t="s">
        <v>129</v>
      </c>
      <c r="C41" s="100" t="s">
        <v>191</v>
      </c>
      <c r="D41" s="121" t="s">
        <v>192</v>
      </c>
      <c r="E41" s="102">
        <v>341.23</v>
      </c>
      <c r="F41" s="101" t="s">
        <v>178</v>
      </c>
      <c r="H41" s="103">
        <f t="shared" si="3"/>
        <v>0</v>
      </c>
      <c r="J41" s="103">
        <f t="shared" si="2"/>
        <v>0</v>
      </c>
      <c r="O41" s="101">
        <v>20</v>
      </c>
      <c r="P41" s="101" t="s">
        <v>133</v>
      </c>
      <c r="V41" s="105" t="s">
        <v>59</v>
      </c>
      <c r="Z41" s="101" t="s">
        <v>163</v>
      </c>
      <c r="AB41" s="101">
        <v>1</v>
      </c>
    </row>
    <row r="42" spans="1:28">
      <c r="D42" s="132" t="s">
        <v>193</v>
      </c>
      <c r="E42" s="133">
        <f>J42</f>
        <v>0</v>
      </c>
      <c r="H42" s="133">
        <f>SUM(H31:H41)</f>
        <v>0</v>
      </c>
      <c r="I42" s="133">
        <f>SUM(I31:I41)</f>
        <v>0</v>
      </c>
      <c r="J42" s="133">
        <f>SUM(J31:J41)</f>
        <v>0</v>
      </c>
      <c r="L42" s="134">
        <f>SUM(L31:L41)</f>
        <v>43.992709400000003</v>
      </c>
      <c r="N42" s="135">
        <f>SUM(N31:N41)</f>
        <v>0</v>
      </c>
      <c r="W42" s="106">
        <f>SUM(W31:W41)</f>
        <v>1377.9079999999999</v>
      </c>
    </row>
    <row r="44" spans="1:28">
      <c r="D44" s="132" t="s">
        <v>91</v>
      </c>
      <c r="E44" s="133">
        <f>J44</f>
        <v>0</v>
      </c>
      <c r="H44" s="133">
        <f>+H22+H29+H42</f>
        <v>0</v>
      </c>
      <c r="I44" s="133">
        <f>+I22+I29+I42</f>
        <v>0</v>
      </c>
      <c r="J44" s="133">
        <f>+J22+J29+J42</f>
        <v>0</v>
      </c>
      <c r="L44" s="134">
        <f>+L22+L29+L42</f>
        <v>341.67811340000003</v>
      </c>
      <c r="N44" s="135">
        <f>+N22+N29+N42</f>
        <v>413.85</v>
      </c>
      <c r="W44" s="106">
        <f>+W22+W29+W42</f>
        <v>2217.0360000000001</v>
      </c>
    </row>
    <row r="46" spans="1:28">
      <c r="D46" s="137" t="s">
        <v>92</v>
      </c>
      <c r="E46" s="133">
        <f>J46</f>
        <v>0</v>
      </c>
      <c r="H46" s="133">
        <f>+H44</f>
        <v>0</v>
      </c>
      <c r="I46" s="133">
        <f>+I44</f>
        <v>0</v>
      </c>
      <c r="J46" s="133">
        <f>+J44</f>
        <v>0</v>
      </c>
      <c r="L46" s="134">
        <f>+L44</f>
        <v>341.67811340000003</v>
      </c>
      <c r="N46" s="135">
        <f>+N44</f>
        <v>413.85</v>
      </c>
      <c r="W46" s="106">
        <f>+W44</f>
        <v>2217.0360000000001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2019-02-22T10:33:19Z</dcterms:modified>
</cp:coreProperties>
</file>