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Kardošová Mária\Moje\00 - Verejné obstarávanie 2019\7 - Júl\30 - ZNH - Bleskozvod\"/>
    </mc:Choice>
  </mc:AlternateContent>
  <bookViews>
    <workbookView xWindow="0" yWindow="0" windowWidth="20700" windowHeight="8724" firstSheet="1" activeTab="1"/>
  </bookViews>
  <sheets>
    <sheet name="Rekapitulácia stavby" sheetId="1" state="veryHidden" r:id="rId1"/>
    <sheet name="ELI - Bleskozvod a uzemnenie" sheetId="2" r:id="rId2"/>
  </sheets>
  <definedNames>
    <definedName name="_xlnm._FilterDatabase" localSheetId="1" hidden="1">'ELI - Bleskozvod a uzemnenie'!$C$120:$L$171</definedName>
    <definedName name="_xlnm.Print_Titles" localSheetId="1">'ELI - Bleskozvod a uzemnenie'!$120:$120</definedName>
    <definedName name="_xlnm.Print_Titles" localSheetId="0">'Rekapitulácia stavby'!$92:$92</definedName>
    <definedName name="_xlnm.Print_Area" localSheetId="1">'ELI - Bleskozvod a uzemnenie'!$C$82:$K$102,'ELI - Bleskozvod a uzemnenie'!$C$108:$L$171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K39" i="2" l="1"/>
  <c r="K38" i="2"/>
  <c r="BA95" i="1"/>
  <c r="K37" i="2"/>
  <c r="AZ95" i="1" s="1"/>
  <c r="BI171" i="2"/>
  <c r="BH171" i="2"/>
  <c r="BG171" i="2"/>
  <c r="BE171" i="2"/>
  <c r="R171" i="2"/>
  <c r="Q171" i="2"/>
  <c r="P171" i="2"/>
  <c r="BK171" i="2" s="1"/>
  <c r="K171" i="2" s="1"/>
  <c r="BF171" i="2" s="1"/>
  <c r="BI170" i="2"/>
  <c r="BH170" i="2"/>
  <c r="BG170" i="2"/>
  <c r="BE170" i="2"/>
  <c r="R170" i="2"/>
  <c r="Q170" i="2"/>
  <c r="P170" i="2"/>
  <c r="BK170" i="2"/>
  <c r="K170" i="2"/>
  <c r="BF170" i="2" s="1"/>
  <c r="BI169" i="2"/>
  <c r="BH169" i="2"/>
  <c r="BG169" i="2"/>
  <c r="BE169" i="2"/>
  <c r="R169" i="2"/>
  <c r="Q169" i="2"/>
  <c r="P169" i="2"/>
  <c r="BK169" i="2" s="1"/>
  <c r="K169" i="2" s="1"/>
  <c r="BF169" i="2" s="1"/>
  <c r="BI168" i="2"/>
  <c r="BH168" i="2"/>
  <c r="BG168" i="2"/>
  <c r="BE168" i="2"/>
  <c r="R168" i="2"/>
  <c r="Q168" i="2"/>
  <c r="P168" i="2"/>
  <c r="BK168" i="2"/>
  <c r="K168" i="2"/>
  <c r="BF168" i="2" s="1"/>
  <c r="BI167" i="2"/>
  <c r="BH167" i="2"/>
  <c r="BG167" i="2"/>
  <c r="BE167" i="2"/>
  <c r="R167" i="2"/>
  <c r="Q167" i="2"/>
  <c r="P167" i="2"/>
  <c r="BK167" i="2" s="1"/>
  <c r="K167" i="2" s="1"/>
  <c r="BF167" i="2" s="1"/>
  <c r="BI166" i="2"/>
  <c r="BH166" i="2"/>
  <c r="BG166" i="2"/>
  <c r="BE166" i="2"/>
  <c r="R166" i="2"/>
  <c r="Q166" i="2"/>
  <c r="P166" i="2"/>
  <c r="BK166" i="2"/>
  <c r="K166" i="2"/>
  <c r="BF166" i="2" s="1"/>
  <c r="BI165" i="2"/>
  <c r="BH165" i="2"/>
  <c r="BG165" i="2"/>
  <c r="BE165" i="2"/>
  <c r="R165" i="2"/>
  <c r="Q165" i="2"/>
  <c r="P165" i="2"/>
  <c r="BK165" i="2" s="1"/>
  <c r="K165" i="2" s="1"/>
  <c r="BF165" i="2" s="1"/>
  <c r="BI164" i="2"/>
  <c r="BH164" i="2"/>
  <c r="BG164" i="2"/>
  <c r="BE164" i="2"/>
  <c r="R164" i="2"/>
  <c r="Q164" i="2"/>
  <c r="P164" i="2"/>
  <c r="BK164" i="2"/>
  <c r="K164" i="2"/>
  <c r="BF164" i="2" s="1"/>
  <c r="BI163" i="2"/>
  <c r="BH163" i="2"/>
  <c r="BG163" i="2"/>
  <c r="BE163" i="2"/>
  <c r="R163" i="2"/>
  <c r="Q163" i="2"/>
  <c r="P163" i="2"/>
  <c r="BK163" i="2" s="1"/>
  <c r="K163" i="2" s="1"/>
  <c r="BF163" i="2" s="1"/>
  <c r="BI162" i="2"/>
  <c r="BH162" i="2"/>
  <c r="BG162" i="2"/>
  <c r="BE162" i="2"/>
  <c r="R162" i="2"/>
  <c r="R161" i="2" s="1"/>
  <c r="J101" i="2" s="1"/>
  <c r="Q162" i="2"/>
  <c r="Q161" i="2"/>
  <c r="P162" i="2"/>
  <c r="BK162" i="2" s="1"/>
  <c r="I101" i="2"/>
  <c r="BI160" i="2"/>
  <c r="BH160" i="2"/>
  <c r="BG160" i="2"/>
  <c r="BE160" i="2"/>
  <c r="R160" i="2"/>
  <c r="Q160" i="2"/>
  <c r="X160" i="2"/>
  <c r="V160" i="2"/>
  <c r="T160" i="2"/>
  <c r="P160" i="2"/>
  <c r="BK160" i="2" s="1"/>
  <c r="BI159" i="2"/>
  <c r="BH159" i="2"/>
  <c r="BG159" i="2"/>
  <c r="BE159" i="2"/>
  <c r="R159" i="2"/>
  <c r="R158" i="2" s="1"/>
  <c r="J100" i="2" s="1"/>
  <c r="Q159" i="2"/>
  <c r="Q158" i="2" s="1"/>
  <c r="I100" i="2" s="1"/>
  <c r="X159" i="2"/>
  <c r="X158" i="2" s="1"/>
  <c r="V159" i="2"/>
  <c r="V158" i="2" s="1"/>
  <c r="T159" i="2"/>
  <c r="T158" i="2" s="1"/>
  <c r="P159" i="2"/>
  <c r="BK159" i="2" s="1"/>
  <c r="BK158" i="2" s="1"/>
  <c r="K158" i="2" s="1"/>
  <c r="K100" i="2" s="1"/>
  <c r="K159" i="2"/>
  <c r="BF159" i="2" s="1"/>
  <c r="BI157" i="2"/>
  <c r="BH157" i="2"/>
  <c r="BG157" i="2"/>
  <c r="BE157" i="2"/>
  <c r="R157" i="2"/>
  <c r="Q157" i="2"/>
  <c r="X157" i="2"/>
  <c r="V157" i="2"/>
  <c r="T157" i="2"/>
  <c r="P157" i="2"/>
  <c r="BK157" i="2" s="1"/>
  <c r="K157" i="2"/>
  <c r="BF157" i="2" s="1"/>
  <c r="BI156" i="2"/>
  <c r="BH156" i="2"/>
  <c r="BG156" i="2"/>
  <c r="BE156" i="2"/>
  <c r="R156" i="2"/>
  <c r="R155" i="2" s="1"/>
  <c r="J99" i="2" s="1"/>
  <c r="Q156" i="2"/>
  <c r="Q155" i="2" s="1"/>
  <c r="I99" i="2" s="1"/>
  <c r="X156" i="2"/>
  <c r="X155" i="2" s="1"/>
  <c r="V156" i="2"/>
  <c r="V155" i="2" s="1"/>
  <c r="T156" i="2"/>
  <c r="T155" i="2" s="1"/>
  <c r="P156" i="2"/>
  <c r="BK156" i="2" s="1"/>
  <c r="K156" i="2"/>
  <c r="BF156" i="2" s="1"/>
  <c r="BI154" i="2"/>
  <c r="BH154" i="2"/>
  <c r="BG154" i="2"/>
  <c r="BE154" i="2"/>
  <c r="R154" i="2"/>
  <c r="Q154" i="2"/>
  <c r="X154" i="2"/>
  <c r="V154" i="2"/>
  <c r="T154" i="2"/>
  <c r="P154" i="2"/>
  <c r="BK154" i="2" s="1"/>
  <c r="K154" i="2"/>
  <c r="BF154" i="2" s="1"/>
  <c r="BI153" i="2"/>
  <c r="BH153" i="2"/>
  <c r="BG153" i="2"/>
  <c r="BE153" i="2"/>
  <c r="R153" i="2"/>
  <c r="Q153" i="2"/>
  <c r="X153" i="2"/>
  <c r="V153" i="2"/>
  <c r="T153" i="2"/>
  <c r="P153" i="2"/>
  <c r="BK153" i="2"/>
  <c r="K153" i="2"/>
  <c r="BF153" i="2" s="1"/>
  <c r="BI152" i="2"/>
  <c r="BH152" i="2"/>
  <c r="BG152" i="2"/>
  <c r="BE152" i="2"/>
  <c r="R152" i="2"/>
  <c r="Q152" i="2"/>
  <c r="X152" i="2"/>
  <c r="V152" i="2"/>
  <c r="T152" i="2"/>
  <c r="P152" i="2"/>
  <c r="BK152" i="2" s="1"/>
  <c r="BI151" i="2"/>
  <c r="BH151" i="2"/>
  <c r="BG151" i="2"/>
  <c r="BE151" i="2"/>
  <c r="R151" i="2"/>
  <c r="Q151" i="2"/>
  <c r="X151" i="2"/>
  <c r="V151" i="2"/>
  <c r="T151" i="2"/>
  <c r="P151" i="2"/>
  <c r="BK151" i="2"/>
  <c r="K151" i="2"/>
  <c r="BF151" i="2"/>
  <c r="BI150" i="2"/>
  <c r="BH150" i="2"/>
  <c r="BG150" i="2"/>
  <c r="BE150" i="2"/>
  <c r="R150" i="2"/>
  <c r="Q150" i="2"/>
  <c r="X150" i="2"/>
  <c r="V150" i="2"/>
  <c r="T150" i="2"/>
  <c r="P150" i="2"/>
  <c r="BK150" i="2"/>
  <c r="K150" i="2"/>
  <c r="BF150" i="2" s="1"/>
  <c r="BI149" i="2"/>
  <c r="BH149" i="2"/>
  <c r="BG149" i="2"/>
  <c r="BE149" i="2"/>
  <c r="R149" i="2"/>
  <c r="Q149" i="2"/>
  <c r="X149" i="2"/>
  <c r="V149" i="2"/>
  <c r="T149" i="2"/>
  <c r="P149" i="2"/>
  <c r="K149" i="2" s="1"/>
  <c r="BF149" i="2" s="1"/>
  <c r="BK149" i="2"/>
  <c r="BI148" i="2"/>
  <c r="BH148" i="2"/>
  <c r="BG148" i="2"/>
  <c r="BE148" i="2"/>
  <c r="R148" i="2"/>
  <c r="Q148" i="2"/>
  <c r="X148" i="2"/>
  <c r="V148" i="2"/>
  <c r="T148" i="2"/>
  <c r="P148" i="2"/>
  <c r="BK148" i="2" s="1"/>
  <c r="BI147" i="2"/>
  <c r="BH147" i="2"/>
  <c r="BG147" i="2"/>
  <c r="BE147" i="2"/>
  <c r="R147" i="2"/>
  <c r="Q147" i="2"/>
  <c r="X147" i="2"/>
  <c r="V147" i="2"/>
  <c r="T147" i="2"/>
  <c r="P147" i="2"/>
  <c r="BK147" i="2"/>
  <c r="K147" i="2"/>
  <c r="BF147" i="2"/>
  <c r="BI146" i="2"/>
  <c r="BH146" i="2"/>
  <c r="BG146" i="2"/>
  <c r="BE146" i="2"/>
  <c r="R146" i="2"/>
  <c r="Q146" i="2"/>
  <c r="X146" i="2"/>
  <c r="V146" i="2"/>
  <c r="T146" i="2"/>
  <c r="P146" i="2"/>
  <c r="BK146" i="2"/>
  <c r="K146" i="2"/>
  <c r="BF146" i="2" s="1"/>
  <c r="BI145" i="2"/>
  <c r="BH145" i="2"/>
  <c r="BG145" i="2"/>
  <c r="BE145" i="2"/>
  <c r="R145" i="2"/>
  <c r="Q145" i="2"/>
  <c r="X145" i="2"/>
  <c r="V145" i="2"/>
  <c r="T145" i="2"/>
  <c r="P145" i="2"/>
  <c r="K145" i="2" s="1"/>
  <c r="BF145" i="2" s="1"/>
  <c r="BK145" i="2"/>
  <c r="BI144" i="2"/>
  <c r="BH144" i="2"/>
  <c r="BG144" i="2"/>
  <c r="BE144" i="2"/>
  <c r="R144" i="2"/>
  <c r="Q144" i="2"/>
  <c r="X144" i="2"/>
  <c r="V144" i="2"/>
  <c r="T144" i="2"/>
  <c r="P144" i="2"/>
  <c r="BK144" i="2" s="1"/>
  <c r="BI143" i="2"/>
  <c r="BH143" i="2"/>
  <c r="BG143" i="2"/>
  <c r="BE143" i="2"/>
  <c r="R143" i="2"/>
  <c r="Q143" i="2"/>
  <c r="X143" i="2"/>
  <c r="V143" i="2"/>
  <c r="T143" i="2"/>
  <c r="P143" i="2"/>
  <c r="BK143" i="2"/>
  <c r="K143" i="2"/>
  <c r="BF143" i="2"/>
  <c r="BI142" i="2"/>
  <c r="BH142" i="2"/>
  <c r="BG142" i="2"/>
  <c r="BE142" i="2"/>
  <c r="R142" i="2"/>
  <c r="Q142" i="2"/>
  <c r="X142" i="2"/>
  <c r="V142" i="2"/>
  <c r="T142" i="2"/>
  <c r="P142" i="2"/>
  <c r="BK142" i="2"/>
  <c r="K142" i="2"/>
  <c r="BF142" i="2" s="1"/>
  <c r="BI141" i="2"/>
  <c r="BH141" i="2"/>
  <c r="BG141" i="2"/>
  <c r="BE141" i="2"/>
  <c r="R141" i="2"/>
  <c r="Q141" i="2"/>
  <c r="X141" i="2"/>
  <c r="V141" i="2"/>
  <c r="T141" i="2"/>
  <c r="P141" i="2"/>
  <c r="K141" i="2" s="1"/>
  <c r="BF141" i="2" s="1"/>
  <c r="BK141" i="2"/>
  <c r="BI140" i="2"/>
  <c r="BH140" i="2"/>
  <c r="BG140" i="2"/>
  <c r="BE140" i="2"/>
  <c r="R140" i="2"/>
  <c r="Q140" i="2"/>
  <c r="X140" i="2"/>
  <c r="V140" i="2"/>
  <c r="T140" i="2"/>
  <c r="P140" i="2"/>
  <c r="BK140" i="2" s="1"/>
  <c r="BI139" i="2"/>
  <c r="BH139" i="2"/>
  <c r="BG139" i="2"/>
  <c r="BE139" i="2"/>
  <c r="R139" i="2"/>
  <c r="Q139" i="2"/>
  <c r="X139" i="2"/>
  <c r="V139" i="2"/>
  <c r="T139" i="2"/>
  <c r="P139" i="2"/>
  <c r="BK139" i="2"/>
  <c r="K139" i="2"/>
  <c r="BF139" i="2"/>
  <c r="BI138" i="2"/>
  <c r="BH138" i="2"/>
  <c r="BG138" i="2"/>
  <c r="BE138" i="2"/>
  <c r="R138" i="2"/>
  <c r="Q138" i="2"/>
  <c r="X138" i="2"/>
  <c r="V138" i="2"/>
  <c r="T138" i="2"/>
  <c r="P138" i="2"/>
  <c r="BK138" i="2"/>
  <c r="K138" i="2"/>
  <c r="BF138" i="2" s="1"/>
  <c r="BI137" i="2"/>
  <c r="BH137" i="2"/>
  <c r="BG137" i="2"/>
  <c r="BE137" i="2"/>
  <c r="R137" i="2"/>
  <c r="Q137" i="2"/>
  <c r="X137" i="2"/>
  <c r="V137" i="2"/>
  <c r="T137" i="2"/>
  <c r="P137" i="2"/>
  <c r="K137" i="2" s="1"/>
  <c r="BF137" i="2" s="1"/>
  <c r="BK137" i="2"/>
  <c r="BI136" i="2"/>
  <c r="BH136" i="2"/>
  <c r="BG136" i="2"/>
  <c r="BE136" i="2"/>
  <c r="R136" i="2"/>
  <c r="Q136" i="2"/>
  <c r="X136" i="2"/>
  <c r="V136" i="2"/>
  <c r="T136" i="2"/>
  <c r="P136" i="2"/>
  <c r="BK136" i="2" s="1"/>
  <c r="BI135" i="2"/>
  <c r="BH135" i="2"/>
  <c r="BG135" i="2"/>
  <c r="BE135" i="2"/>
  <c r="R135" i="2"/>
  <c r="Q135" i="2"/>
  <c r="X135" i="2"/>
  <c r="V135" i="2"/>
  <c r="T135" i="2"/>
  <c r="P135" i="2"/>
  <c r="BK135" i="2"/>
  <c r="K135" i="2"/>
  <c r="BF135" i="2"/>
  <c r="BI134" i="2"/>
  <c r="BH134" i="2"/>
  <c r="BG134" i="2"/>
  <c r="BE134" i="2"/>
  <c r="R134" i="2"/>
  <c r="Q134" i="2"/>
  <c r="X134" i="2"/>
  <c r="V134" i="2"/>
  <c r="T134" i="2"/>
  <c r="P134" i="2"/>
  <c r="BK134" i="2"/>
  <c r="K134" i="2"/>
  <c r="BF134" i="2" s="1"/>
  <c r="BI133" i="2"/>
  <c r="BH133" i="2"/>
  <c r="BG133" i="2"/>
  <c r="BE133" i="2"/>
  <c r="R133" i="2"/>
  <c r="Q133" i="2"/>
  <c r="X133" i="2"/>
  <c r="V133" i="2"/>
  <c r="T133" i="2"/>
  <c r="P133" i="2"/>
  <c r="K133" i="2" s="1"/>
  <c r="BF133" i="2" s="1"/>
  <c r="BK133" i="2"/>
  <c r="BI132" i="2"/>
  <c r="BH132" i="2"/>
  <c r="BG132" i="2"/>
  <c r="BE132" i="2"/>
  <c r="R132" i="2"/>
  <c r="Q132" i="2"/>
  <c r="X132" i="2"/>
  <c r="V132" i="2"/>
  <c r="T132" i="2"/>
  <c r="P132" i="2"/>
  <c r="BK132" i="2" s="1"/>
  <c r="BI131" i="2"/>
  <c r="BH131" i="2"/>
  <c r="BG131" i="2"/>
  <c r="BE131" i="2"/>
  <c r="R131" i="2"/>
  <c r="Q131" i="2"/>
  <c r="X131" i="2"/>
  <c r="V131" i="2"/>
  <c r="T131" i="2"/>
  <c r="P131" i="2"/>
  <c r="BK131" i="2"/>
  <c r="K131" i="2"/>
  <c r="BF131" i="2"/>
  <c r="BI130" i="2"/>
  <c r="BH130" i="2"/>
  <c r="BG130" i="2"/>
  <c r="BE130" i="2"/>
  <c r="R130" i="2"/>
  <c r="Q130" i="2"/>
  <c r="X130" i="2"/>
  <c r="V130" i="2"/>
  <c r="T130" i="2"/>
  <c r="P130" i="2"/>
  <c r="BK130" i="2"/>
  <c r="K130" i="2"/>
  <c r="BF130" i="2" s="1"/>
  <c r="BI129" i="2"/>
  <c r="BH129" i="2"/>
  <c r="BG129" i="2"/>
  <c r="BE129" i="2"/>
  <c r="R129" i="2"/>
  <c r="Q129" i="2"/>
  <c r="X129" i="2"/>
  <c r="V129" i="2"/>
  <c r="T129" i="2"/>
  <c r="P129" i="2"/>
  <c r="K129" i="2" s="1"/>
  <c r="BF129" i="2" s="1"/>
  <c r="BK129" i="2"/>
  <c r="BI128" i="2"/>
  <c r="BH128" i="2"/>
  <c r="F38" i="2" s="1"/>
  <c r="BE95" i="1" s="1"/>
  <c r="BE94" i="1" s="1"/>
  <c r="BG128" i="2"/>
  <c r="BE128" i="2"/>
  <c r="R128" i="2"/>
  <c r="Q128" i="2"/>
  <c r="Q123" i="2" s="1"/>
  <c r="X128" i="2"/>
  <c r="V128" i="2"/>
  <c r="T128" i="2"/>
  <c r="P128" i="2"/>
  <c r="BK128" i="2" s="1"/>
  <c r="BI127" i="2"/>
  <c r="BH127" i="2"/>
  <c r="BG127" i="2"/>
  <c r="BE127" i="2"/>
  <c r="R127" i="2"/>
  <c r="R123" i="2" s="1"/>
  <c r="Q127" i="2"/>
  <c r="X127" i="2"/>
  <c r="V127" i="2"/>
  <c r="T127" i="2"/>
  <c r="P127" i="2"/>
  <c r="BK127" i="2"/>
  <c r="K127" i="2"/>
  <c r="BF127" i="2"/>
  <c r="BI126" i="2"/>
  <c r="BH126" i="2"/>
  <c r="BG126" i="2"/>
  <c r="BE126" i="2"/>
  <c r="R126" i="2"/>
  <c r="Q126" i="2"/>
  <c r="X126" i="2"/>
  <c r="V126" i="2"/>
  <c r="T126" i="2"/>
  <c r="P126" i="2"/>
  <c r="BK126" i="2"/>
  <c r="K126" i="2"/>
  <c r="BF126" i="2" s="1"/>
  <c r="BI125" i="2"/>
  <c r="BH125" i="2"/>
  <c r="BG125" i="2"/>
  <c r="F37" i="2" s="1"/>
  <c r="BD95" i="1" s="1"/>
  <c r="BD94" i="1" s="1"/>
  <c r="BE125" i="2"/>
  <c r="R125" i="2"/>
  <c r="Q125" i="2"/>
  <c r="X125" i="2"/>
  <c r="V125" i="2"/>
  <c r="T125" i="2"/>
  <c r="P125" i="2"/>
  <c r="K125" i="2" s="1"/>
  <c r="BF125" i="2" s="1"/>
  <c r="BK125" i="2"/>
  <c r="BI124" i="2"/>
  <c r="F39" i="2"/>
  <c r="BF95" i="1" s="1"/>
  <c r="BF94" i="1" s="1"/>
  <c r="W33" i="1" s="1"/>
  <c r="BH124" i="2"/>
  <c r="BG124" i="2"/>
  <c r="BE124" i="2"/>
  <c r="K35" i="2" s="1"/>
  <c r="AX95" i="1" s="1"/>
  <c r="R124" i="2"/>
  <c r="Q124" i="2"/>
  <c r="X124" i="2"/>
  <c r="X123" i="2"/>
  <c r="X122" i="2" s="1"/>
  <c r="X121" i="2" s="1"/>
  <c r="V124" i="2"/>
  <c r="V123" i="2"/>
  <c r="V122" i="2" s="1"/>
  <c r="V121" i="2" s="1"/>
  <c r="T124" i="2"/>
  <c r="T123" i="2"/>
  <c r="T122" i="2" s="1"/>
  <c r="T121" i="2" s="1"/>
  <c r="AW95" i="1" s="1"/>
  <c r="AW94" i="1" s="1"/>
  <c r="P124" i="2"/>
  <c r="BK124" i="2" s="1"/>
  <c r="F115" i="2"/>
  <c r="E113" i="2"/>
  <c r="F89" i="2"/>
  <c r="E87" i="2"/>
  <c r="J24" i="2"/>
  <c r="E24" i="2"/>
  <c r="J118" i="2" s="1"/>
  <c r="J92" i="2"/>
  <c r="J23" i="2"/>
  <c r="J21" i="2"/>
  <c r="E21" i="2"/>
  <c r="J117" i="2"/>
  <c r="J91" i="2"/>
  <c r="J20" i="2"/>
  <c r="J18" i="2"/>
  <c r="E18" i="2"/>
  <c r="F92" i="2" s="1"/>
  <c r="F118" i="2"/>
  <c r="J17" i="2"/>
  <c r="J15" i="2"/>
  <c r="E15" i="2"/>
  <c r="F117" i="2" s="1"/>
  <c r="J14" i="2"/>
  <c r="J12" i="2"/>
  <c r="E7" i="2"/>
  <c r="E85" i="2" s="1"/>
  <c r="E111" i="2"/>
  <c r="AU94" i="1"/>
  <c r="L90" i="1"/>
  <c r="AM90" i="1"/>
  <c r="AM89" i="1"/>
  <c r="L89" i="1"/>
  <c r="AM87" i="1"/>
  <c r="L87" i="1"/>
  <c r="L85" i="1"/>
  <c r="L84" i="1"/>
  <c r="AZ94" i="1" l="1"/>
  <c r="W31" i="1"/>
  <c r="Q122" i="2"/>
  <c r="I98" i="2"/>
  <c r="W32" i="1"/>
  <c r="BA94" i="1"/>
  <c r="BK161" i="2"/>
  <c r="K161" i="2" s="1"/>
  <c r="K101" i="2" s="1"/>
  <c r="K162" i="2"/>
  <c r="BF162" i="2" s="1"/>
  <c r="BK123" i="2"/>
  <c r="BK155" i="2"/>
  <c r="K155" i="2" s="1"/>
  <c r="K99" i="2" s="1"/>
  <c r="J98" i="2"/>
  <c r="R122" i="2"/>
  <c r="K160" i="2"/>
  <c r="BF160" i="2" s="1"/>
  <c r="K124" i="2"/>
  <c r="BF124" i="2" s="1"/>
  <c r="F35" i="2"/>
  <c r="BB95" i="1" s="1"/>
  <c r="BB94" i="1" s="1"/>
  <c r="F91" i="2"/>
  <c r="K128" i="2"/>
  <c r="BF128" i="2" s="1"/>
  <c r="K132" i="2"/>
  <c r="BF132" i="2" s="1"/>
  <c r="K136" i="2"/>
  <c r="BF136" i="2" s="1"/>
  <c r="K140" i="2"/>
  <c r="BF140" i="2" s="1"/>
  <c r="K144" i="2"/>
  <c r="BF144" i="2" s="1"/>
  <c r="K148" i="2"/>
  <c r="BF148" i="2" s="1"/>
  <c r="K152" i="2"/>
  <c r="BF152" i="2" s="1"/>
  <c r="AX94" i="1" l="1"/>
  <c r="W29" i="1"/>
  <c r="K36" i="2"/>
  <c r="AY95" i="1" s="1"/>
  <c r="AV95" i="1" s="1"/>
  <c r="F36" i="2"/>
  <c r="BC95" i="1" s="1"/>
  <c r="BC94" i="1" s="1"/>
  <c r="Q121" i="2"/>
  <c r="I96" i="2" s="1"/>
  <c r="K30" i="2" s="1"/>
  <c r="AS95" i="1" s="1"/>
  <c r="AS94" i="1" s="1"/>
  <c r="I97" i="2"/>
  <c r="J97" i="2"/>
  <c r="R121" i="2"/>
  <c r="J96" i="2" s="1"/>
  <c r="K31" i="2" s="1"/>
  <c r="AT95" i="1" s="1"/>
  <c r="AT94" i="1" s="1"/>
  <c r="BK122" i="2"/>
  <c r="K123" i="2"/>
  <c r="K98" i="2" s="1"/>
  <c r="W30" i="1" l="1"/>
  <c r="AY94" i="1"/>
  <c r="AK30" i="1" s="1"/>
  <c r="K122" i="2"/>
  <c r="K97" i="2" s="1"/>
  <c r="BK121" i="2"/>
  <c r="K121" i="2" s="1"/>
  <c r="AK29" i="1"/>
  <c r="AV94" i="1"/>
  <c r="K32" i="2" l="1"/>
  <c r="K96" i="2"/>
  <c r="AG95" i="1" l="1"/>
  <c r="K41" i="2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<sst xmlns="http://schemas.openxmlformats.org/spreadsheetml/2006/main" count="885" uniqueCount="279">
  <si>
    <t>Export Komplet</t>
  </si>
  <si>
    <t/>
  </si>
  <si>
    <t>2.0</t>
  </si>
  <si>
    <t>ZAMOK</t>
  </si>
  <si>
    <t>False</t>
  </si>
  <si>
    <t>True</t>
  </si>
  <si>
    <t>{4f7e83ac-837f-4aa9-8658-bb8fc966d57e}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</si>
  <si>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</si>
  <si>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</si>
  <si>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</si>
  <si>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</si>
  <si>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</si>
  <si>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</si>
  <si>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</si>
  <si>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A97_2016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</si>
  <si>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</si>
  <si>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</si>
  <si>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MsÚ Rožňava</t>
  </si>
  <si>
    <t>JKSO:</t>
  </si>
  <si>
    <t>KS:</t>
  </si>
  <si>
    <t>Miesto:</t>
  </si>
  <si>
    <t>Rožňava</t>
  </si>
  <si>
    <t>Dátum:</t>
  </si>
  <si>
    <t>15. 4. 2019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</si>
  <si>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</si>
  <si>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</si>
  <si>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</si>
  <si>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</si>
  <si>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</si>
  <si>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</si>
  <si>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</si>
  <si>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</si>
  <si>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</si>
  <si>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</si>
  <si>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</si>
  <si>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</si>
  <si>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</si>
  <si>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</si>
  <si>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</si>
  <si>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</si>
  <si>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</si>
  <si>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</si>
  <si>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</si>
  <si>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</si>
  <si>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</si>
  <si>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</si>
  <si>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</si>
  <si>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</si>
  <si>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</si>
  <si>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</si>
  <si>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</si>
  <si>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</si>
  <si>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</si>
  <si>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</si>
  <si>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</si>
  <si>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</si>
  <si>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</si>
  <si>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</si>
  <si>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</si>
  <si>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</si>
  <si>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</si>
  <si>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</si>
  <si>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</si>
  <si>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</si>
  <si>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</si>
  <si>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</si>
  <si>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</si>
  <si>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</si>
  <si>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</si>
  <si>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</si>
  <si>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</si>
  <si>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</si>
  <si>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</si>
  <si>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</si>
  <si>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</si>
  <si>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</si>
  <si>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</si>
  <si>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</si>
  <si>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</si>
  <si>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</si>
  <si>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ELI</t>
  </si>
  <si>
    <t>Bleskozvod a uzemnenie</t>
  </si>
  <si>
    <t>STA</t>
  </si>
  <si>
    <t>1</t>
  </si>
  <si>
    <t>{c24df250-0b1f-4f70-ae27-b1f5bb3b6758}</t>
  </si>
  <si>
    <t>KRYCÍ LIST ROZPOČTU</t>
  </si>
  <si>
    <t>Objekt:</t>
  </si>
  <si>
    <t>ELI - Bleskozvod a uzemnenie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</si>
  <si>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</si>
  <si>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</si>
  <si>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</si>
  <si>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</si>
  <si>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</si>
  <si>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</si>
  <si>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</si>
  <si>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</si>
  <si>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</si>
  <si>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M - Práce a dodávky M</t>
  </si>
  <si>
    <t xml:space="preserve">    21-M - Elektromontáže</t>
  </si>
  <si>
    <t xml:space="preserve">    46-M -  Zemné práce pri extr.mont.prácach</t>
  </si>
  <si>
    <t>HZS -  Hodinové zúčtovacie sadzby</t>
  </si>
  <si>
    <t>VP -   Práce naviac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</si>
  <si>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</si>
  <si>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</si>
  <si>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</si>
  <si>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</si>
  <si>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</si>
  <si>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</si>
  <si>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</si>
  <si>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</si>
  <si>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</si>
  <si>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</si>
  <si>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</si>
  <si>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</si>
  <si>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</si>
  <si>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</si>
  <si>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</si>
  <si>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</si>
  <si>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</si>
  <si>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</si>
  <si>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</si>
  <si>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</si>
  <si>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</si>
  <si>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</si>
  <si>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7</t>
  </si>
  <si>
    <t>K</t>
  </si>
  <si>
    <t>210220001</t>
  </si>
  <si>
    <t>Uzemňovacie vedenie na povrchu FeZn drôt zvodový Ø 8-10</t>
  </si>
  <si>
    <t>m</t>
  </si>
  <si>
    <t>64</t>
  </si>
  <si>
    <t>2</t>
  </si>
  <si>
    <t>1268186982</t>
  </si>
  <si>
    <t>53</t>
  </si>
  <si>
    <t>354410054800</t>
  </si>
  <si>
    <t>Drôt bleskozvodový FeZn, d 10 mm</t>
  </si>
  <si>
    <t>kg</t>
  </si>
  <si>
    <t>128</t>
  </si>
  <si>
    <t>-1714205595</t>
  </si>
  <si>
    <t>9</t>
  </si>
  <si>
    <t>210220020</t>
  </si>
  <si>
    <t>Uzemňovacie vedenie v zemi FeZn vrátane izolácie spojov</t>
  </si>
  <si>
    <t>-2131466749</t>
  </si>
  <si>
    <t>10</t>
  </si>
  <si>
    <t>354410058800</t>
  </si>
  <si>
    <t>Pásovina uzemňovacia FeZn 30 x 4 mm</t>
  </si>
  <si>
    <t>-64306684</t>
  </si>
  <si>
    <t>28</t>
  </si>
  <si>
    <t>210220050</t>
  </si>
  <si>
    <t>Označenie zvodov číselnými štítkami</t>
  </si>
  <si>
    <t>ks</t>
  </si>
  <si>
    <t>-851547703</t>
  </si>
  <si>
    <t>29</t>
  </si>
  <si>
    <t>354410064600</t>
  </si>
  <si>
    <t>Štítok orientačný zemniaci</t>
  </si>
  <si>
    <t>160821722</t>
  </si>
  <si>
    <t>30</t>
  </si>
  <si>
    <t>210222247</t>
  </si>
  <si>
    <t>Svorka FeZn skúšobná SZ, pre vonkajšie práce</t>
  </si>
  <si>
    <t>-1467406272</t>
  </si>
  <si>
    <t>31</t>
  </si>
  <si>
    <t>354410004300</t>
  </si>
  <si>
    <t>Svorka FeZn skúšobná označenie SZ</t>
  </si>
  <si>
    <t>-141492461</t>
  </si>
  <si>
    <t>11</t>
  </si>
  <si>
    <t>210220101</t>
  </si>
  <si>
    <t>Podpery vedenia FeZn na plochú strechu PV21</t>
  </si>
  <si>
    <t>32217382</t>
  </si>
  <si>
    <t>12</t>
  </si>
  <si>
    <t>354410035000</t>
  </si>
  <si>
    <t>Podpera vedenia FeZn na ploché strechy označenie PV 21 plast</t>
  </si>
  <si>
    <t>1987392491</t>
  </si>
  <si>
    <t>13</t>
  </si>
  <si>
    <t>354410035100</t>
  </si>
  <si>
    <t>Podpera vedenia FeZn na ploché strechy označenie PV 21 betonová</t>
  </si>
  <si>
    <t>-72119515</t>
  </si>
  <si>
    <t>16</t>
  </si>
  <si>
    <t>210220241</t>
  </si>
  <si>
    <t>Svorka FeZn krížová SK a diagonálna krížová DKS</t>
  </si>
  <si>
    <t>1220469904</t>
  </si>
  <si>
    <t>17</t>
  </si>
  <si>
    <t>354410002500</t>
  </si>
  <si>
    <t>Svorka FeZn krížová označenie SK</t>
  </si>
  <si>
    <t>-1028302543</t>
  </si>
  <si>
    <t>18</t>
  </si>
  <si>
    <t>210220245</t>
  </si>
  <si>
    <t>Svorka FeZn pripojovacia SP</t>
  </si>
  <si>
    <t>1972580381</t>
  </si>
  <si>
    <t>19</t>
  </si>
  <si>
    <t>354410004000</t>
  </si>
  <si>
    <t>Svorka FeZn pripájaca označenie SP 1</t>
  </si>
  <si>
    <t>1049757811</t>
  </si>
  <si>
    <t>22</t>
  </si>
  <si>
    <t>210220800</t>
  </si>
  <si>
    <t>Uzemňovacie vedenie na povrchu  AlMgSi  drôt zvodový Ø 8-10</t>
  </si>
  <si>
    <t>1237555597</t>
  </si>
  <si>
    <t>23</t>
  </si>
  <si>
    <t>354410064200</t>
  </si>
  <si>
    <t>Drôt bleskozvodový zliatina AlMgSi, d 8 mm, Al</t>
  </si>
  <si>
    <t>-2063044973</t>
  </si>
  <si>
    <t>24</t>
  </si>
  <si>
    <t>210220800p</t>
  </si>
  <si>
    <t>Uzemňovacie vedenie na povrchu  AlMgSi  drôt zvodový Ø 8-10 na podperách PV17-4</t>
  </si>
  <si>
    <t>543185472</t>
  </si>
  <si>
    <t>54</t>
  </si>
  <si>
    <t>1520521263</t>
  </si>
  <si>
    <t>55</t>
  </si>
  <si>
    <t>210222107</t>
  </si>
  <si>
    <t>Podpery vedenia FeZn  PV17 na zateplené fasády, pre vonkajšie práce</t>
  </si>
  <si>
    <t>1331159390</t>
  </si>
  <si>
    <t>56</t>
  </si>
  <si>
    <t>354410034300</t>
  </si>
  <si>
    <t>Podpera vedenia FeZn na zateplené fasády označenie PV 17-4</t>
  </si>
  <si>
    <t>625177034</t>
  </si>
  <si>
    <t>26</t>
  </si>
  <si>
    <t>210220853</t>
  </si>
  <si>
    <t>Svorka zliatina AlMgSi spojovacia SS</t>
  </si>
  <si>
    <t>1142645696</t>
  </si>
  <si>
    <t>27</t>
  </si>
  <si>
    <t>354410012900</t>
  </si>
  <si>
    <t>Svorka spojovacia zliatina AlMgSi označenie SS 2 skrutky s príložkou Al</t>
  </si>
  <si>
    <t>285417043</t>
  </si>
  <si>
    <t>44</t>
  </si>
  <si>
    <t>210220280</t>
  </si>
  <si>
    <t>Uzemňovacia tyč FeZn ZT</t>
  </si>
  <si>
    <t>4</t>
  </si>
  <si>
    <t>2054010569</t>
  </si>
  <si>
    <t>45</t>
  </si>
  <si>
    <t>354410055700</t>
  </si>
  <si>
    <t>Tyč uzemňovacia FeZn označenie ZT 2 m</t>
  </si>
  <si>
    <t>264155349</t>
  </si>
  <si>
    <t>46</t>
  </si>
  <si>
    <t>210220240</t>
  </si>
  <si>
    <t>Svorka FeZn k uzemňovacej tyči  SJ</t>
  </si>
  <si>
    <t>-1114960882</t>
  </si>
  <si>
    <t>47</t>
  </si>
  <si>
    <t>354410001500</t>
  </si>
  <si>
    <t>Svorka FeZn k uzemňovacej tyči označenie SJ 01</t>
  </si>
  <si>
    <t>8</t>
  </si>
  <si>
    <t>-678981788</t>
  </si>
  <si>
    <t>57</t>
  </si>
  <si>
    <t>210222260</t>
  </si>
  <si>
    <t>Ochranný uholník FeZn OU, pre vonkajšie práce</t>
  </si>
  <si>
    <t>1267372592</t>
  </si>
  <si>
    <t>58</t>
  </si>
  <si>
    <t>354410053400</t>
  </si>
  <si>
    <t>Uholník ochranný FeZn označenie OU 2 m</t>
  </si>
  <si>
    <t>-63201975</t>
  </si>
  <si>
    <t>59</t>
  </si>
  <si>
    <t>210222261</t>
  </si>
  <si>
    <t>Držiak ochranného uholníka FeZn   DU-Z,D a DOU, pre vonkajšie práce</t>
  </si>
  <si>
    <t>1634863094</t>
  </si>
  <si>
    <t>354410054500</t>
  </si>
  <si>
    <t>Držiak FeZn ochranného uholníka univerzálny s klincom označenie DOU kl. 3</t>
  </si>
  <si>
    <t>-220010050</t>
  </si>
  <si>
    <t>46-M</t>
  </si>
  <si>
    <t xml:space="preserve"> Zemné práce pri extr.mont.prácach</t>
  </si>
  <si>
    <t>42</t>
  </si>
  <si>
    <t>460200123</t>
  </si>
  <si>
    <t>Prehĺbenie káblovej ryhy ručne 35 cm širokej a 40 cm hlbokej, v zemine triedy 3</t>
  </si>
  <si>
    <t>-2067277327</t>
  </si>
  <si>
    <t>43</t>
  </si>
  <si>
    <t>460560123</t>
  </si>
  <si>
    <t>Ručný zásyp nezap. káblovej ryhy bez zhutn. zeminy, 35 cm širokej, 40 cm hlbokej v zemine tr. 3</t>
  </si>
  <si>
    <t>-535384605</t>
  </si>
  <si>
    <t>HZS</t>
  </si>
  <si>
    <t xml:space="preserve"> Hodinové zúčtovacie sadzby</t>
  </si>
  <si>
    <t>52</t>
  </si>
  <si>
    <t>HZS000112</t>
  </si>
  <si>
    <t>Zvarovanie spojov</t>
  </si>
  <si>
    <t>hod</t>
  </si>
  <si>
    <t>512</t>
  </si>
  <si>
    <t>-1537398868</t>
  </si>
  <si>
    <t>39</t>
  </si>
  <si>
    <t>HZS000114A</t>
  </si>
  <si>
    <t>Odborná prehliadka a skúška</t>
  </si>
  <si>
    <t>476436340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</si>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</sst>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>
      <protection locked="0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29" fillId="0" borderId="12" xfId="0" applyNumberFormat="1" applyFont="1" applyBorder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8" fillId="2" borderId="22" xfId="0" applyFont="1" applyFill="1" applyBorder="1" applyAlignment="1" applyProtection="1">
      <alignment horizontal="left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4" fontId="18" fillId="0" borderId="0" xfId="0" applyNumberFormat="1" applyFont="1" applyBorder="1" applyAlignment="1" applyProtection="1">
      <alignment vertical="center"/>
    </xf>
    <xf numFmtId="167" fontId="18" fillId="0" borderId="0" xfId="0" applyNumberFormat="1" applyFont="1" applyBorder="1" applyAlignment="1" applyProtection="1">
      <alignment vertical="center"/>
    </xf>
    <xf numFmtId="4" fontId="18" fillId="0" borderId="20" xfId="0" applyNumberFormat="1" applyFont="1" applyBorder="1" applyAlignment="1" applyProtection="1">
      <alignment vertical="center"/>
    </xf>
    <xf numFmtId="167" fontId="18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9" width="25.85546875" style="1" hidden="1" customWidth="1"/>
    <col min="50" max="51" width="21.7109375" style="1" hidden="1" customWidth="1"/>
    <col min="52" max="53" width="25" style="1" hidden="1" customWidth="1"/>
    <col min="54" max="54" width="21.7109375" style="1" hidden="1" customWidth="1"/>
    <col min="55" max="55" width="19.140625" style="1" hidden="1" customWidth="1"/>
    <col min="56" max="56" width="25" style="1" hidden="1" customWidth="1"/>
    <col min="57" max="57" width="21.7109375" style="1" hidden="1" customWidth="1"/>
    <col min="58" max="58" width="19.140625" style="1" hidden="1" customWidth="1"/>
    <col min="59" max="59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pans="1:74" s="1" customFormat="1" ht="36.9" customHeight="1"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S2" s="14" t="s">
        <v>7</v>
      </c>
      <c r="BT2" s="14" t="s">
        <v>8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G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19"/>
      <c r="AQ5" s="19"/>
      <c r="AR5" s="17"/>
      <c r="BG5" s="247" t="s">
        <v>15</v>
      </c>
      <c r="BS5" s="14" t="s">
        <v>7</v>
      </c>
    </row>
    <row r="6" spans="1:74" s="1" customFormat="1" ht="36.9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19"/>
      <c r="AQ6" s="19"/>
      <c r="AR6" s="17"/>
      <c r="BG6" s="248"/>
      <c r="BS6" s="14" t="s">
        <v>7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G7" s="248"/>
      <c r="BS7" s="14" t="s">
        <v>7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G8" s="248"/>
      <c r="BS8" s="14" t="s">
        <v>7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48"/>
      <c r="BS9" s="14" t="s">
        <v>7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G10" s="248"/>
      <c r="BS10" s="14" t="s">
        <v>7</v>
      </c>
    </row>
    <row r="11" spans="1:74" s="1" customFormat="1" ht="18.45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G11" s="248"/>
      <c r="BS11" s="14" t="s">
        <v>7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48"/>
      <c r="BS12" s="14" t="s">
        <v>7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G13" s="248"/>
      <c r="BS13" s="14" t="s">
        <v>7</v>
      </c>
    </row>
    <row r="14" spans="1:74" ht="13.2">
      <c r="B14" s="18"/>
      <c r="C14" s="19"/>
      <c r="D14" s="19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G14" s="248"/>
      <c r="BS14" s="14" t="s">
        <v>7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48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G16" s="248"/>
      <c r="BS16" s="14" t="s">
        <v>4</v>
      </c>
    </row>
    <row r="17" spans="1:71" s="1" customFormat="1" ht="18.45" customHeight="1">
      <c r="B17" s="18"/>
      <c r="C17" s="19"/>
      <c r="D17" s="19"/>
      <c r="E17" s="24" t="s">
        <v>26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G17" s="248"/>
      <c r="BS17" s="14" t="s">
        <v>5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48"/>
      <c r="BS18" s="14" t="s">
        <v>7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G19" s="248"/>
      <c r="BS19" s="14" t="s">
        <v>7</v>
      </c>
    </row>
    <row r="20" spans="1:71" s="1" customFormat="1" ht="18.45" customHeight="1">
      <c r="B20" s="18"/>
      <c r="C20" s="19"/>
      <c r="D20" s="19"/>
      <c r="E20" s="24" t="s">
        <v>26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G20" s="248"/>
      <c r="BS20" s="14" t="s">
        <v>5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48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48"/>
    </row>
    <row r="23" spans="1:71" s="1" customFormat="1" ht="16.5" customHeight="1">
      <c r="B23" s="18"/>
      <c r="C23" s="19"/>
      <c r="D23" s="19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19"/>
      <c r="AP23" s="19"/>
      <c r="AQ23" s="19"/>
      <c r="AR23" s="17"/>
      <c r="BG23" s="248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48"/>
    </row>
    <row r="25" spans="1:71" s="1" customFormat="1" ht="6.9" customHeight="1">
      <c r="B25" s="18"/>
      <c r="C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9"/>
      <c r="AQ25" s="19"/>
      <c r="AR25" s="17"/>
      <c r="BG25" s="248"/>
    </row>
    <row r="26" spans="1:71" s="2" customFormat="1" ht="25.95" customHeight="1">
      <c r="A26" s="30"/>
      <c r="B26" s="31"/>
      <c r="C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50">
        <f>ROUND(AG94,2)</f>
        <v>0</v>
      </c>
      <c r="AL26" s="251"/>
      <c r="AM26" s="251"/>
      <c r="AN26" s="251"/>
      <c r="AO26" s="251"/>
      <c r="AP26" s="32"/>
      <c r="AQ26" s="32"/>
      <c r="AR26" s="35"/>
      <c r="BG26" s="248"/>
    </row>
    <row r="27" spans="1:71" s="2" customFormat="1" ht="6.9" customHeight="1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G27" s="248"/>
    </row>
    <row r="28" spans="1:71" s="2" customFormat="1" ht="13.2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84" t="s">
        <v>34</v>
      </c>
      <c r="M28" s="284"/>
      <c r="N28" s="284"/>
      <c r="O28" s="284"/>
      <c r="P28" s="284"/>
      <c r="Q28" s="32"/>
      <c r="R28" s="32"/>
      <c r="S28" s="32"/>
      <c r="T28" s="32"/>
      <c r="U28" s="32"/>
      <c r="V28" s="32"/>
      <c r="W28" s="284" t="s">
        <v>35</v>
      </c>
      <c r="X28" s="284"/>
      <c r="Y28" s="284"/>
      <c r="Z28" s="284"/>
      <c r="AA28" s="284"/>
      <c r="AB28" s="284"/>
      <c r="AC28" s="284"/>
      <c r="AD28" s="284"/>
      <c r="AE28" s="284"/>
      <c r="AF28" s="32"/>
      <c r="AG28" s="32"/>
      <c r="AH28" s="32"/>
      <c r="AI28" s="32"/>
      <c r="AJ28" s="32"/>
      <c r="AK28" s="284" t="s">
        <v>36</v>
      </c>
      <c r="AL28" s="284"/>
      <c r="AM28" s="284"/>
      <c r="AN28" s="284"/>
      <c r="AO28" s="284"/>
      <c r="AP28" s="32"/>
      <c r="AQ28" s="32"/>
      <c r="AR28" s="35"/>
      <c r="BG28" s="248"/>
    </row>
    <row r="29" spans="1:71" s="3" customFormat="1" ht="14.4" customHeight="1">
      <c r="B29" s="36"/>
      <c r="C29" s="37"/>
      <c r="D29" s="26" t="s">
        <v>37</v>
      </c>
      <c r="E29" s="37"/>
      <c r="F29" s="26" t="s">
        <v>38</v>
      </c>
      <c r="G29" s="37"/>
      <c r="H29" s="37"/>
      <c r="I29" s="37"/>
      <c r="J29" s="37"/>
      <c r="K29" s="37"/>
      <c r="L29" s="285">
        <v>0.2</v>
      </c>
      <c r="M29" s="246"/>
      <c r="N29" s="246"/>
      <c r="O29" s="246"/>
      <c r="P29" s="246"/>
      <c r="Q29" s="37"/>
      <c r="R29" s="37"/>
      <c r="S29" s="37"/>
      <c r="T29" s="37"/>
      <c r="U29" s="37"/>
      <c r="V29" s="37"/>
      <c r="W29" s="245">
        <f>ROUND(BB94, 2)</f>
        <v>0</v>
      </c>
      <c r="X29" s="246"/>
      <c r="Y29" s="246"/>
      <c r="Z29" s="246"/>
      <c r="AA29" s="246"/>
      <c r="AB29" s="246"/>
      <c r="AC29" s="246"/>
      <c r="AD29" s="246"/>
      <c r="AE29" s="246"/>
      <c r="AF29" s="37"/>
      <c r="AG29" s="37"/>
      <c r="AH29" s="37"/>
      <c r="AI29" s="37"/>
      <c r="AJ29" s="37"/>
      <c r="AK29" s="245">
        <f>ROUND(AX94, 2)</f>
        <v>0</v>
      </c>
      <c r="AL29" s="246"/>
      <c r="AM29" s="246"/>
      <c r="AN29" s="246"/>
      <c r="AO29" s="246"/>
      <c r="AP29" s="37"/>
      <c r="AQ29" s="37"/>
      <c r="AR29" s="38"/>
      <c r="BG29" s="249"/>
    </row>
    <row r="30" spans="1:71" s="3" customFormat="1" ht="14.4" customHeight="1">
      <c r="B30" s="36"/>
      <c r="C30" s="37"/>
      <c r="D30" s="37"/>
      <c r="E30" s="37"/>
      <c r="F30" s="26" t="s">
        <v>39</v>
      </c>
      <c r="G30" s="37"/>
      <c r="H30" s="37"/>
      <c r="I30" s="37"/>
      <c r="J30" s="37"/>
      <c r="K30" s="37"/>
      <c r="L30" s="285">
        <v>0.2</v>
      </c>
      <c r="M30" s="246"/>
      <c r="N30" s="246"/>
      <c r="O30" s="246"/>
      <c r="P30" s="246"/>
      <c r="Q30" s="37"/>
      <c r="R30" s="37"/>
      <c r="S30" s="37"/>
      <c r="T30" s="37"/>
      <c r="U30" s="37"/>
      <c r="V30" s="37"/>
      <c r="W30" s="245">
        <f>ROUND(BC94, 2)</f>
        <v>0</v>
      </c>
      <c r="X30" s="246"/>
      <c r="Y30" s="246"/>
      <c r="Z30" s="246"/>
      <c r="AA30" s="246"/>
      <c r="AB30" s="246"/>
      <c r="AC30" s="246"/>
      <c r="AD30" s="246"/>
      <c r="AE30" s="246"/>
      <c r="AF30" s="37"/>
      <c r="AG30" s="37"/>
      <c r="AH30" s="37"/>
      <c r="AI30" s="37"/>
      <c r="AJ30" s="37"/>
      <c r="AK30" s="245">
        <f>ROUND(AY94, 2)</f>
        <v>0</v>
      </c>
      <c r="AL30" s="246"/>
      <c r="AM30" s="246"/>
      <c r="AN30" s="246"/>
      <c r="AO30" s="246"/>
      <c r="AP30" s="37"/>
      <c r="AQ30" s="37"/>
      <c r="AR30" s="38"/>
      <c r="BG30" s="249"/>
    </row>
    <row r="31" spans="1:71" s="3" customFormat="1" ht="14.4" hidden="1" customHeight="1">
      <c r="B31" s="36"/>
      <c r="C31" s="37"/>
      <c r="D31" s="37"/>
      <c r="E31" s="37"/>
      <c r="F31" s="26" t="s">
        <v>40</v>
      </c>
      <c r="G31" s="37"/>
      <c r="H31" s="37"/>
      <c r="I31" s="37"/>
      <c r="J31" s="37"/>
      <c r="K31" s="37"/>
      <c r="L31" s="285">
        <v>0.2</v>
      </c>
      <c r="M31" s="246"/>
      <c r="N31" s="246"/>
      <c r="O31" s="246"/>
      <c r="P31" s="246"/>
      <c r="Q31" s="37"/>
      <c r="R31" s="37"/>
      <c r="S31" s="37"/>
      <c r="T31" s="37"/>
      <c r="U31" s="37"/>
      <c r="V31" s="37"/>
      <c r="W31" s="245">
        <f>ROUND(BD94, 2)</f>
        <v>0</v>
      </c>
      <c r="X31" s="246"/>
      <c r="Y31" s="246"/>
      <c r="Z31" s="246"/>
      <c r="AA31" s="246"/>
      <c r="AB31" s="246"/>
      <c r="AC31" s="246"/>
      <c r="AD31" s="246"/>
      <c r="AE31" s="246"/>
      <c r="AF31" s="37"/>
      <c r="AG31" s="37"/>
      <c r="AH31" s="37"/>
      <c r="AI31" s="37"/>
      <c r="AJ31" s="37"/>
      <c r="AK31" s="245">
        <v>0</v>
      </c>
      <c r="AL31" s="246"/>
      <c r="AM31" s="246"/>
      <c r="AN31" s="246"/>
      <c r="AO31" s="246"/>
      <c r="AP31" s="37"/>
      <c r="AQ31" s="37"/>
      <c r="AR31" s="38"/>
      <c r="BG31" s="249"/>
    </row>
    <row r="32" spans="1:71" s="3" customFormat="1" ht="14.4" hidden="1" customHeight="1">
      <c r="B32" s="36"/>
      <c r="C32" s="37"/>
      <c r="D32" s="37"/>
      <c r="E32" s="37"/>
      <c r="F32" s="26" t="s">
        <v>41</v>
      </c>
      <c r="G32" s="37"/>
      <c r="H32" s="37"/>
      <c r="I32" s="37"/>
      <c r="J32" s="37"/>
      <c r="K32" s="37"/>
      <c r="L32" s="285">
        <v>0.2</v>
      </c>
      <c r="M32" s="246"/>
      <c r="N32" s="246"/>
      <c r="O32" s="246"/>
      <c r="P32" s="246"/>
      <c r="Q32" s="37"/>
      <c r="R32" s="37"/>
      <c r="S32" s="37"/>
      <c r="T32" s="37"/>
      <c r="U32" s="37"/>
      <c r="V32" s="37"/>
      <c r="W32" s="245">
        <f>ROUND(BE94, 2)</f>
        <v>0</v>
      </c>
      <c r="X32" s="246"/>
      <c r="Y32" s="246"/>
      <c r="Z32" s="246"/>
      <c r="AA32" s="246"/>
      <c r="AB32" s="246"/>
      <c r="AC32" s="246"/>
      <c r="AD32" s="246"/>
      <c r="AE32" s="246"/>
      <c r="AF32" s="37"/>
      <c r="AG32" s="37"/>
      <c r="AH32" s="37"/>
      <c r="AI32" s="37"/>
      <c r="AJ32" s="37"/>
      <c r="AK32" s="245">
        <v>0</v>
      </c>
      <c r="AL32" s="246"/>
      <c r="AM32" s="246"/>
      <c r="AN32" s="246"/>
      <c r="AO32" s="246"/>
      <c r="AP32" s="37"/>
      <c r="AQ32" s="37"/>
      <c r="AR32" s="38"/>
      <c r="BG32" s="249"/>
    </row>
    <row r="33" spans="1:59" s="3" customFormat="1" ht="14.4" hidden="1" customHeight="1">
      <c r="B33" s="36"/>
      <c r="C33" s="37"/>
      <c r="D33" s="37"/>
      <c r="E33" s="37"/>
      <c r="F33" s="26" t="s">
        <v>42</v>
      </c>
      <c r="G33" s="37"/>
      <c r="H33" s="37"/>
      <c r="I33" s="37"/>
      <c r="J33" s="37"/>
      <c r="K33" s="37"/>
      <c r="L33" s="285">
        <v>0</v>
      </c>
      <c r="M33" s="246"/>
      <c r="N33" s="246"/>
      <c r="O33" s="246"/>
      <c r="P33" s="246"/>
      <c r="Q33" s="37"/>
      <c r="R33" s="37"/>
      <c r="S33" s="37"/>
      <c r="T33" s="37"/>
      <c r="U33" s="37"/>
      <c r="V33" s="37"/>
      <c r="W33" s="245">
        <f>ROUND(BF94, 2)</f>
        <v>0</v>
      </c>
      <c r="X33" s="246"/>
      <c r="Y33" s="246"/>
      <c r="Z33" s="246"/>
      <c r="AA33" s="246"/>
      <c r="AB33" s="246"/>
      <c r="AC33" s="246"/>
      <c r="AD33" s="246"/>
      <c r="AE33" s="246"/>
      <c r="AF33" s="37"/>
      <c r="AG33" s="37"/>
      <c r="AH33" s="37"/>
      <c r="AI33" s="37"/>
      <c r="AJ33" s="37"/>
      <c r="AK33" s="245">
        <v>0</v>
      </c>
      <c r="AL33" s="246"/>
      <c r="AM33" s="246"/>
      <c r="AN33" s="246"/>
      <c r="AO33" s="246"/>
      <c r="AP33" s="37"/>
      <c r="AQ33" s="37"/>
      <c r="AR33" s="38"/>
      <c r="BG33" s="249"/>
    </row>
    <row r="34" spans="1:59" s="2" customFormat="1" ht="6.9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G34" s="248"/>
    </row>
    <row r="35" spans="1:59" s="2" customFormat="1" ht="25.95" customHeight="1">
      <c r="A35" s="30"/>
      <c r="B35" s="31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252" t="s">
        <v>45</v>
      </c>
      <c r="Y35" s="253"/>
      <c r="Z35" s="253"/>
      <c r="AA35" s="253"/>
      <c r="AB35" s="253"/>
      <c r="AC35" s="41"/>
      <c r="AD35" s="41"/>
      <c r="AE35" s="41"/>
      <c r="AF35" s="41"/>
      <c r="AG35" s="41"/>
      <c r="AH35" s="41"/>
      <c r="AI35" s="41"/>
      <c r="AJ35" s="41"/>
      <c r="AK35" s="254">
        <f>SUM(AK26:AK33)</f>
        <v>0</v>
      </c>
      <c r="AL35" s="253"/>
      <c r="AM35" s="253"/>
      <c r="AN35" s="253"/>
      <c r="AO35" s="255"/>
      <c r="AP35" s="39"/>
      <c r="AQ35" s="39"/>
      <c r="AR35" s="35"/>
      <c r="BG35" s="30"/>
    </row>
    <row r="36" spans="1:59" s="2" customFormat="1" ht="6.9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  <c r="BG36" s="30"/>
    </row>
    <row r="37" spans="1:59" s="2" customFormat="1" ht="14.4" customHeight="1">
      <c r="A37" s="3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/>
      <c r="BG37" s="30"/>
    </row>
    <row r="38" spans="1:59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9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9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9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9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9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9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9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9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9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9" s="2" customFormat="1" ht="14.4" customHeight="1">
      <c r="B49" s="43"/>
      <c r="C49" s="44"/>
      <c r="D49" s="45" t="s">
        <v>46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47</v>
      </c>
      <c r="AI49" s="46"/>
      <c r="AJ49" s="46"/>
      <c r="AK49" s="46"/>
      <c r="AL49" s="46"/>
      <c r="AM49" s="46"/>
      <c r="AN49" s="46"/>
      <c r="AO49" s="46"/>
      <c r="AP49" s="44"/>
      <c r="AQ49" s="44"/>
      <c r="AR49" s="47"/>
    </row>
    <row r="50" spans="1:59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9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9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9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9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9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9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9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9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9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9" s="2" customFormat="1" ht="13.2">
      <c r="A60" s="30"/>
      <c r="B60" s="31"/>
      <c r="C60" s="32"/>
      <c r="D60" s="48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8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8" t="s">
        <v>48</v>
      </c>
      <c r="AI60" s="34"/>
      <c r="AJ60" s="34"/>
      <c r="AK60" s="34"/>
      <c r="AL60" s="34"/>
      <c r="AM60" s="48" t="s">
        <v>49</v>
      </c>
      <c r="AN60" s="34"/>
      <c r="AO60" s="34"/>
      <c r="AP60" s="32"/>
      <c r="AQ60" s="32"/>
      <c r="AR60" s="35"/>
      <c r="BG60" s="30"/>
    </row>
    <row r="61" spans="1:59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9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9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9" s="2" customFormat="1" ht="13.2">
      <c r="A64" s="30"/>
      <c r="B64" s="31"/>
      <c r="C64" s="32"/>
      <c r="D64" s="45" t="s">
        <v>50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5" t="s">
        <v>51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5"/>
      <c r="BG64" s="30"/>
    </row>
    <row r="65" spans="1:59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9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9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9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9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9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9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9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9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9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9" s="2" customFormat="1" ht="13.2">
      <c r="A75" s="30"/>
      <c r="B75" s="31"/>
      <c r="C75" s="32"/>
      <c r="D75" s="48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8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8" t="s">
        <v>48</v>
      </c>
      <c r="AI75" s="34"/>
      <c r="AJ75" s="34"/>
      <c r="AK75" s="34"/>
      <c r="AL75" s="34"/>
      <c r="AM75" s="48" t="s">
        <v>49</v>
      </c>
      <c r="AN75" s="34"/>
      <c r="AO75" s="34"/>
      <c r="AP75" s="32"/>
      <c r="AQ75" s="32"/>
      <c r="AR75" s="35"/>
      <c r="BG75" s="30"/>
    </row>
    <row r="76" spans="1:59" s="2" customFormat="1" ht="10.199999999999999">
      <c r="A76" s="30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5"/>
      <c r="BG76" s="30"/>
    </row>
    <row r="77" spans="1:59" s="2" customFormat="1" ht="6.9" customHeight="1">
      <c r="A77" s="30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5"/>
      <c r="BG77" s="30"/>
    </row>
    <row r="81" spans="1:91" s="2" customFormat="1" ht="6.9" customHeight="1">
      <c r="A81" s="30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5"/>
      <c r="BG81" s="30"/>
    </row>
    <row r="82" spans="1:91" s="2" customFormat="1" ht="24.9" customHeight="1">
      <c r="A82" s="30"/>
      <c r="B82" s="31"/>
      <c r="C82" s="20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5"/>
      <c r="BG82" s="30"/>
    </row>
    <row r="83" spans="1:91" s="2" customFormat="1" ht="6.9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5"/>
      <c r="BG83" s="30"/>
    </row>
    <row r="84" spans="1:91" s="4" customFormat="1" ht="12" customHeight="1">
      <c r="B84" s="54"/>
      <c r="C84" s="26" t="s">
        <v>13</v>
      </c>
      <c r="D84" s="55"/>
      <c r="E84" s="55"/>
      <c r="F84" s="55"/>
      <c r="G84" s="55"/>
      <c r="H84" s="55"/>
      <c r="I84" s="55"/>
      <c r="J84" s="55"/>
      <c r="K84" s="55"/>
      <c r="L84" s="55" t="str">
        <f>K5</f>
        <v>A97_2016</v>
      </c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6"/>
    </row>
    <row r="85" spans="1:91" s="5" customFormat="1" ht="36.9" customHeight="1">
      <c r="B85" s="57"/>
      <c r="C85" s="58" t="s">
        <v>16</v>
      </c>
      <c r="D85" s="59"/>
      <c r="E85" s="59"/>
      <c r="F85" s="59"/>
      <c r="G85" s="59"/>
      <c r="H85" s="59"/>
      <c r="I85" s="59"/>
      <c r="J85" s="59"/>
      <c r="K85" s="59"/>
      <c r="L85" s="259" t="str">
        <f>K6</f>
        <v>MsÚ Rožňava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59"/>
      <c r="AQ85" s="59"/>
      <c r="AR85" s="60"/>
    </row>
    <row r="86" spans="1:91" s="2" customFormat="1" ht="6.9" customHeight="1">
      <c r="A86" s="30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5"/>
      <c r="BG86" s="30"/>
    </row>
    <row r="87" spans="1:91" s="2" customFormat="1" ht="12" customHeight="1">
      <c r="A87" s="30"/>
      <c r="B87" s="31"/>
      <c r="C87" s="26" t="s">
        <v>20</v>
      </c>
      <c r="D87" s="32"/>
      <c r="E87" s="32"/>
      <c r="F87" s="32"/>
      <c r="G87" s="32"/>
      <c r="H87" s="32"/>
      <c r="I87" s="32"/>
      <c r="J87" s="32"/>
      <c r="K87" s="32"/>
      <c r="L87" s="61" t="str">
        <f>IF(K8="","",K8)</f>
        <v>Rožňava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6" t="s">
        <v>22</v>
      </c>
      <c r="AJ87" s="32"/>
      <c r="AK87" s="32"/>
      <c r="AL87" s="32"/>
      <c r="AM87" s="261" t="str">
        <f>IF(AN8= "","",AN8)</f>
        <v>15. 4. 2019</v>
      </c>
      <c r="AN87" s="261"/>
      <c r="AO87" s="32"/>
      <c r="AP87" s="32"/>
      <c r="AQ87" s="32"/>
      <c r="AR87" s="35"/>
      <c r="BG87" s="30"/>
    </row>
    <row r="88" spans="1:91" s="2" customFormat="1" ht="6.9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5"/>
      <c r="BG88" s="30"/>
    </row>
    <row r="89" spans="1:91" s="2" customFormat="1" ht="15.15" customHeight="1">
      <c r="A89" s="30"/>
      <c r="B89" s="31"/>
      <c r="C89" s="26" t="s">
        <v>24</v>
      </c>
      <c r="D89" s="32"/>
      <c r="E89" s="32"/>
      <c r="F89" s="32"/>
      <c r="G89" s="32"/>
      <c r="H89" s="32"/>
      <c r="I89" s="32"/>
      <c r="J89" s="32"/>
      <c r="K89" s="32"/>
      <c r="L89" s="55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6" t="s">
        <v>30</v>
      </c>
      <c r="AJ89" s="32"/>
      <c r="AK89" s="32"/>
      <c r="AL89" s="32"/>
      <c r="AM89" s="257" t="str">
        <f>IF(E17="","",E17)</f>
        <v xml:space="preserve"> </v>
      </c>
      <c r="AN89" s="258"/>
      <c r="AO89" s="258"/>
      <c r="AP89" s="258"/>
      <c r="AQ89" s="32"/>
      <c r="AR89" s="35"/>
      <c r="AS89" s="262" t="s">
        <v>53</v>
      </c>
      <c r="AT89" s="263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3"/>
      <c r="BG89" s="30"/>
    </row>
    <row r="90" spans="1:91" s="2" customFormat="1" ht="15.15" customHeight="1">
      <c r="A90" s="30"/>
      <c r="B90" s="31"/>
      <c r="C90" s="26" t="s">
        <v>28</v>
      </c>
      <c r="D90" s="32"/>
      <c r="E90" s="32"/>
      <c r="F90" s="32"/>
      <c r="G90" s="32"/>
      <c r="H90" s="32"/>
      <c r="I90" s="32"/>
      <c r="J90" s="32"/>
      <c r="K90" s="32"/>
      <c r="L90" s="55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6" t="s">
        <v>31</v>
      </c>
      <c r="AJ90" s="32"/>
      <c r="AK90" s="32"/>
      <c r="AL90" s="32"/>
      <c r="AM90" s="257" t="str">
        <f>IF(E20="","",E20)</f>
        <v xml:space="preserve"> </v>
      </c>
      <c r="AN90" s="258"/>
      <c r="AO90" s="258"/>
      <c r="AP90" s="258"/>
      <c r="AQ90" s="32"/>
      <c r="AR90" s="35"/>
      <c r="AS90" s="264"/>
      <c r="AT90" s="265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5"/>
      <c r="BG90" s="30"/>
    </row>
    <row r="91" spans="1:91" s="2" customFormat="1" ht="10.8" customHeight="1">
      <c r="A91" s="30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5"/>
      <c r="AS91" s="266"/>
      <c r="AT91" s="267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7"/>
      <c r="BG91" s="30"/>
    </row>
    <row r="92" spans="1:91" s="2" customFormat="1" ht="29.25" customHeight="1">
      <c r="A92" s="30"/>
      <c r="B92" s="31"/>
      <c r="C92" s="268" t="s">
        <v>54</v>
      </c>
      <c r="D92" s="269"/>
      <c r="E92" s="269"/>
      <c r="F92" s="269"/>
      <c r="G92" s="269"/>
      <c r="H92" s="68"/>
      <c r="I92" s="270" t="s">
        <v>55</v>
      </c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71" t="s">
        <v>56</v>
      </c>
      <c r="AH92" s="269"/>
      <c r="AI92" s="269"/>
      <c r="AJ92" s="269"/>
      <c r="AK92" s="269"/>
      <c r="AL92" s="269"/>
      <c r="AM92" s="269"/>
      <c r="AN92" s="270" t="s">
        <v>57</v>
      </c>
      <c r="AO92" s="269"/>
      <c r="AP92" s="272"/>
      <c r="AQ92" s="69" t="s">
        <v>58</v>
      </c>
      <c r="AR92" s="35"/>
      <c r="AS92" s="70" t="s">
        <v>59</v>
      </c>
      <c r="AT92" s="71" t="s">
        <v>60</v>
      </c>
      <c r="AU92" s="71" t="s">
        <v>61</v>
      </c>
      <c r="AV92" s="71" t="s">
        <v>62</v>
      </c>
      <c r="AW92" s="71" t="s">
        <v>63</v>
      </c>
      <c r="AX92" s="71" t="s">
        <v>64</v>
      </c>
      <c r="AY92" s="71" t="s">
        <v>65</v>
      </c>
      <c r="AZ92" s="71" t="s">
        <v>66</v>
      </c>
      <c r="BA92" s="71" t="s">
        <v>67</v>
      </c>
      <c r="BB92" s="71" t="s">
        <v>68</v>
      </c>
      <c r="BC92" s="71" t="s">
        <v>69</v>
      </c>
      <c r="BD92" s="71" t="s">
        <v>70</v>
      </c>
      <c r="BE92" s="71" t="s">
        <v>71</v>
      </c>
      <c r="BF92" s="72" t="s">
        <v>72</v>
      </c>
      <c r="BG92" s="30"/>
    </row>
    <row r="93" spans="1:91" s="2" customFormat="1" ht="10.8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5"/>
      <c r="AS93" s="73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5"/>
      <c r="BG93" s="30"/>
    </row>
    <row r="94" spans="1:91" s="6" customFormat="1" ht="32.4" customHeight="1">
      <c r="B94" s="76"/>
      <c r="C94" s="77" t="s">
        <v>73</v>
      </c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276">
        <f>ROUND(AG95,2)</f>
        <v>0</v>
      </c>
      <c r="AH94" s="276"/>
      <c r="AI94" s="276"/>
      <c r="AJ94" s="276"/>
      <c r="AK94" s="276"/>
      <c r="AL94" s="276"/>
      <c r="AM94" s="276"/>
      <c r="AN94" s="277">
        <f>SUM(AG94,AV94)</f>
        <v>0</v>
      </c>
      <c r="AO94" s="277"/>
      <c r="AP94" s="277"/>
      <c r="AQ94" s="80" t="s">
        <v>1</v>
      </c>
      <c r="AR94" s="81"/>
      <c r="AS94" s="82">
        <f>ROUND(AS95,2)</f>
        <v>0</v>
      </c>
      <c r="AT94" s="83">
        <f>ROUND(AT95,2)</f>
        <v>0</v>
      </c>
      <c r="AU94" s="84">
        <f>ROUND(AU95,2)</f>
        <v>0</v>
      </c>
      <c r="AV94" s="84">
        <f>ROUND(SUM(AX94:AY94),2)</f>
        <v>0</v>
      </c>
      <c r="AW94" s="85">
        <f>ROUND(AW95,5)</f>
        <v>0</v>
      </c>
      <c r="AX94" s="84">
        <f>ROUND(BB94*L29,2)</f>
        <v>0</v>
      </c>
      <c r="AY94" s="84">
        <f>ROUND(BC94*L30,2)</f>
        <v>0</v>
      </c>
      <c r="AZ94" s="84">
        <f>ROUND(BD94*L29,2)</f>
        <v>0</v>
      </c>
      <c r="BA94" s="84">
        <f>ROUND(BE94*L30,2)</f>
        <v>0</v>
      </c>
      <c r="BB94" s="84">
        <f>ROUND(BB95,2)</f>
        <v>0</v>
      </c>
      <c r="BC94" s="84">
        <f>ROUND(BC95,2)</f>
        <v>0</v>
      </c>
      <c r="BD94" s="84">
        <f>ROUND(BD95,2)</f>
        <v>0</v>
      </c>
      <c r="BE94" s="84">
        <f>ROUND(BE95,2)</f>
        <v>0</v>
      </c>
      <c r="BF94" s="86">
        <f>ROUND(BF95,2)</f>
        <v>0</v>
      </c>
      <c r="BS94" s="87" t="s">
        <v>74</v>
      </c>
      <c r="BT94" s="87" t="s">
        <v>75</v>
      </c>
      <c r="BU94" s="88" t="s">
        <v>76</v>
      </c>
      <c r="BV94" s="87" t="s">
        <v>77</v>
      </c>
      <c r="BW94" s="87" t="s">
        <v>6</v>
      </c>
      <c r="BX94" s="87" t="s">
        <v>78</v>
      </c>
      <c r="CL94" s="87" t="s">
        <v>1</v>
      </c>
    </row>
    <row r="95" spans="1:91" s="7" customFormat="1" ht="16.5" customHeight="1">
      <c r="A95" s="89" t="s">
        <v>79</v>
      </c>
      <c r="B95" s="90"/>
      <c r="C95" s="91"/>
      <c r="D95" s="275" t="s">
        <v>80</v>
      </c>
      <c r="E95" s="275"/>
      <c r="F95" s="275"/>
      <c r="G95" s="275"/>
      <c r="H95" s="275"/>
      <c r="I95" s="92"/>
      <c r="J95" s="275" t="s">
        <v>81</v>
      </c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75"/>
      <c r="AG95" s="273">
        <f>'ELI - Bleskozvod a uzemnenie'!K32</f>
        <v>0</v>
      </c>
      <c r="AH95" s="274"/>
      <c r="AI95" s="274"/>
      <c r="AJ95" s="274"/>
      <c r="AK95" s="274"/>
      <c r="AL95" s="274"/>
      <c r="AM95" s="274"/>
      <c r="AN95" s="273">
        <f>SUM(AG95,AV95)</f>
        <v>0</v>
      </c>
      <c r="AO95" s="274"/>
      <c r="AP95" s="274"/>
      <c r="AQ95" s="93" t="s">
        <v>82</v>
      </c>
      <c r="AR95" s="94"/>
      <c r="AS95" s="95">
        <f>'ELI - Bleskozvod a uzemnenie'!K30</f>
        <v>0</v>
      </c>
      <c r="AT95" s="96">
        <f>'ELI - Bleskozvod a uzemnenie'!K31</f>
        <v>0</v>
      </c>
      <c r="AU95" s="96">
        <v>0</v>
      </c>
      <c r="AV95" s="96">
        <f>ROUND(SUM(AX95:AY95),2)</f>
        <v>0</v>
      </c>
      <c r="AW95" s="97">
        <f>'ELI - Bleskozvod a uzemnenie'!T121</f>
        <v>0</v>
      </c>
      <c r="AX95" s="96">
        <f>'ELI - Bleskozvod a uzemnenie'!K35</f>
        <v>0</v>
      </c>
      <c r="AY95" s="96">
        <f>'ELI - Bleskozvod a uzemnenie'!K36</f>
        <v>0</v>
      </c>
      <c r="AZ95" s="96">
        <f>'ELI - Bleskozvod a uzemnenie'!K37</f>
        <v>0</v>
      </c>
      <c r="BA95" s="96">
        <f>'ELI - Bleskozvod a uzemnenie'!K38</f>
        <v>0</v>
      </c>
      <c r="BB95" s="96">
        <f>'ELI - Bleskozvod a uzemnenie'!F35</f>
        <v>0</v>
      </c>
      <c r="BC95" s="96">
        <f>'ELI - Bleskozvod a uzemnenie'!F36</f>
        <v>0</v>
      </c>
      <c r="BD95" s="96">
        <f>'ELI - Bleskozvod a uzemnenie'!F37</f>
        <v>0</v>
      </c>
      <c r="BE95" s="96">
        <f>'ELI - Bleskozvod a uzemnenie'!F38</f>
        <v>0</v>
      </c>
      <c r="BF95" s="98">
        <f>'ELI - Bleskozvod a uzemnenie'!F39</f>
        <v>0</v>
      </c>
      <c r="BT95" s="99" t="s">
        <v>83</v>
      </c>
      <c r="BV95" s="99" t="s">
        <v>77</v>
      </c>
      <c r="BW95" s="99" t="s">
        <v>84</v>
      </c>
      <c r="BX95" s="99" t="s">
        <v>6</v>
      </c>
      <c r="CL95" s="99" t="s">
        <v>1</v>
      </c>
      <c r="CM95" s="99" t="s">
        <v>75</v>
      </c>
    </row>
    <row r="96" spans="1:91" s="2" customFormat="1" ht="30" customHeight="1">
      <c r="A96" s="30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5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</row>
    <row r="97" spans="1:59" s="2" customFormat="1" ht="6.9" customHeight="1">
      <c r="A97" s="30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35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</sheetData>
  <sheetProtection algorithmName="SHA-512" hashValue="PJTcntH3yGBV0vXIWs/JjnRe2d0sBFBG1aryVfvG57hKFA+j8e7SBLle5VJEE9pksNUeGQEXNjdzM2E5EzrKxw==" saltValue="ERbfg9X+9vBvbcwPk0X2dBLM5Ku655+cibQX9x4TUutGYw+LIEBjJzjmc77wUYx0SYkDtAkMEjiefQ4Zqo1kFg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G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G5:BG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ELI - Bleskozvod a uzemne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tabSelected="1" workbookViewId="0">
      <selection activeCell="J115" sqref="J115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00" customWidth="1"/>
    <col min="11" max="11" width="20.140625" style="1" customWidth="1"/>
    <col min="12" max="12" width="15.42578125" style="1" hidden="1" customWidth="1"/>
    <col min="13" max="13" width="9.28515625" style="1" customWidth="1"/>
    <col min="14" max="14" width="10.85546875" style="1" hidden="1" customWidth="1"/>
    <col min="15" max="15" width="9.28515625" style="1" hidden="1"/>
    <col min="16" max="24" width="14.140625" style="1" hidden="1" customWidth="1"/>
    <col min="25" max="25" width="12.28515625" style="1" hidden="1" customWidth="1"/>
    <col min="26" max="26" width="16.28515625" style="1" customWidth="1"/>
    <col min="27" max="27" width="12.28515625" style="1" customWidth="1"/>
    <col min="28" max="28" width="1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00"/>
      <c r="J2" s="100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T2" s="14" t="s">
        <v>84</v>
      </c>
    </row>
    <row r="3" spans="1:46" s="1" customFormat="1" ht="6.9" hidden="1" customHeight="1">
      <c r="B3" s="101"/>
      <c r="C3" s="102"/>
      <c r="D3" s="102"/>
      <c r="E3" s="102"/>
      <c r="F3" s="102"/>
      <c r="G3" s="102"/>
      <c r="H3" s="102"/>
      <c r="I3" s="103"/>
      <c r="J3" s="103"/>
      <c r="K3" s="102"/>
      <c r="L3" s="102"/>
      <c r="M3" s="17"/>
      <c r="AT3" s="14" t="s">
        <v>75</v>
      </c>
    </row>
    <row r="4" spans="1:46" s="1" customFormat="1" ht="24.9" hidden="1" customHeight="1">
      <c r="B4" s="17"/>
      <c r="D4" s="104" t="s">
        <v>85</v>
      </c>
      <c r="I4" s="100"/>
      <c r="J4" s="100"/>
      <c r="M4" s="17"/>
      <c r="N4" s="105" t="s">
        <v>10</v>
      </c>
      <c r="AT4" s="14" t="s">
        <v>4</v>
      </c>
    </row>
    <row r="5" spans="1:46" s="1" customFormat="1" ht="6.9" hidden="1" customHeight="1">
      <c r="B5" s="17"/>
      <c r="I5" s="100"/>
      <c r="J5" s="100"/>
      <c r="M5" s="17"/>
    </row>
    <row r="6" spans="1:46" s="1" customFormat="1" ht="12" hidden="1" customHeight="1">
      <c r="B6" s="17"/>
      <c r="D6" s="106" t="s">
        <v>16</v>
      </c>
      <c r="I6" s="100"/>
      <c r="J6" s="100"/>
      <c r="M6" s="17"/>
    </row>
    <row r="7" spans="1:46" s="1" customFormat="1" ht="16.5" hidden="1" customHeight="1">
      <c r="B7" s="17"/>
      <c r="E7" s="286" t="str">
        <f>'Rekapitulácia stavby'!K6</f>
        <v>MsÚ Rožňava</v>
      </c>
      <c r="F7" s="287"/>
      <c r="G7" s="287"/>
      <c r="H7" s="287"/>
      <c r="I7" s="100"/>
      <c r="J7" s="100"/>
      <c r="M7" s="17"/>
    </row>
    <row r="8" spans="1:46" s="2" customFormat="1" ht="12" hidden="1" customHeight="1">
      <c r="A8" s="30"/>
      <c r="B8" s="35"/>
      <c r="C8" s="30"/>
      <c r="D8" s="106" t="s">
        <v>86</v>
      </c>
      <c r="E8" s="30"/>
      <c r="F8" s="30"/>
      <c r="G8" s="30"/>
      <c r="H8" s="30"/>
      <c r="I8" s="107"/>
      <c r="J8" s="107"/>
      <c r="K8" s="30"/>
      <c r="L8" s="30"/>
      <c r="M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5"/>
      <c r="C9" s="30"/>
      <c r="D9" s="30"/>
      <c r="E9" s="288" t="s">
        <v>87</v>
      </c>
      <c r="F9" s="289"/>
      <c r="G9" s="289"/>
      <c r="H9" s="289"/>
      <c r="I9" s="107"/>
      <c r="J9" s="107"/>
      <c r="K9" s="30"/>
      <c r="L9" s="30"/>
      <c r="M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 hidden="1">
      <c r="A10" s="30"/>
      <c r="B10" s="35"/>
      <c r="C10" s="30"/>
      <c r="D10" s="30"/>
      <c r="E10" s="30"/>
      <c r="F10" s="30"/>
      <c r="G10" s="30"/>
      <c r="H10" s="30"/>
      <c r="I10" s="107"/>
      <c r="J10" s="107"/>
      <c r="K10" s="30"/>
      <c r="L10" s="30"/>
      <c r="M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5"/>
      <c r="C11" s="30"/>
      <c r="D11" s="106" t="s">
        <v>18</v>
      </c>
      <c r="E11" s="30"/>
      <c r="F11" s="108" t="s">
        <v>1</v>
      </c>
      <c r="G11" s="30"/>
      <c r="H11" s="30"/>
      <c r="I11" s="109" t="s">
        <v>19</v>
      </c>
      <c r="J11" s="110" t="s">
        <v>1</v>
      </c>
      <c r="K11" s="30"/>
      <c r="L11" s="30"/>
      <c r="M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5"/>
      <c r="C12" s="30"/>
      <c r="D12" s="106" t="s">
        <v>20</v>
      </c>
      <c r="E12" s="30"/>
      <c r="F12" s="108" t="s">
        <v>21</v>
      </c>
      <c r="G12" s="30"/>
      <c r="H12" s="30"/>
      <c r="I12" s="109" t="s">
        <v>22</v>
      </c>
      <c r="J12" s="111" t="str">
        <f>'Rekapitulácia stavby'!AN8</f>
        <v>15. 4. 2019</v>
      </c>
      <c r="K12" s="30"/>
      <c r="L12" s="30"/>
      <c r="M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hidden="1" customHeight="1">
      <c r="A13" s="30"/>
      <c r="B13" s="35"/>
      <c r="C13" s="30"/>
      <c r="D13" s="30"/>
      <c r="E13" s="30"/>
      <c r="F13" s="30"/>
      <c r="G13" s="30"/>
      <c r="H13" s="30"/>
      <c r="I13" s="107"/>
      <c r="J13" s="107"/>
      <c r="K13" s="30"/>
      <c r="L13" s="30"/>
      <c r="M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5"/>
      <c r="C14" s="30"/>
      <c r="D14" s="106" t="s">
        <v>24</v>
      </c>
      <c r="E14" s="30"/>
      <c r="F14" s="30"/>
      <c r="G14" s="30"/>
      <c r="H14" s="30"/>
      <c r="I14" s="109" t="s">
        <v>25</v>
      </c>
      <c r="J14" s="110" t="str">
        <f>IF('Rekapitulácia stavby'!AN10="","",'Rekapitulácia stavby'!AN10)</f>
        <v/>
      </c>
      <c r="K14" s="30"/>
      <c r="L14" s="30"/>
      <c r="M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5"/>
      <c r="C15" s="30"/>
      <c r="D15" s="30"/>
      <c r="E15" s="108" t="str">
        <f>IF('Rekapitulácia stavby'!E11="","",'Rekapitulácia stavby'!E11)</f>
        <v xml:space="preserve"> </v>
      </c>
      <c r="F15" s="30"/>
      <c r="G15" s="30"/>
      <c r="H15" s="30"/>
      <c r="I15" s="109" t="s">
        <v>27</v>
      </c>
      <c r="J15" s="110" t="str">
        <f>IF('Rekapitulácia stavby'!AN11="","",'Rekapitulácia stavby'!AN11)</f>
        <v/>
      </c>
      <c r="K15" s="30"/>
      <c r="L15" s="30"/>
      <c r="M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hidden="1" customHeight="1">
      <c r="A16" s="30"/>
      <c r="B16" s="35"/>
      <c r="C16" s="30"/>
      <c r="D16" s="30"/>
      <c r="E16" s="30"/>
      <c r="F16" s="30"/>
      <c r="G16" s="30"/>
      <c r="H16" s="30"/>
      <c r="I16" s="107"/>
      <c r="J16" s="107"/>
      <c r="K16" s="30"/>
      <c r="L16" s="30"/>
      <c r="M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5"/>
      <c r="C17" s="30"/>
      <c r="D17" s="106" t="s">
        <v>28</v>
      </c>
      <c r="E17" s="30"/>
      <c r="F17" s="30"/>
      <c r="G17" s="30"/>
      <c r="H17" s="30"/>
      <c r="I17" s="109" t="s">
        <v>25</v>
      </c>
      <c r="J17" s="27" t="str">
        <f>'Rekapitulácia stavby'!AN13</f>
        <v>Vyplň údaj</v>
      </c>
      <c r="K17" s="30"/>
      <c r="L17" s="30"/>
      <c r="M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5"/>
      <c r="C18" s="30"/>
      <c r="D18" s="30"/>
      <c r="E18" s="290" t="str">
        <f>'Rekapitulácia stavby'!E14</f>
        <v>Vyplň údaj</v>
      </c>
      <c r="F18" s="291"/>
      <c r="G18" s="291"/>
      <c r="H18" s="291"/>
      <c r="I18" s="109" t="s">
        <v>27</v>
      </c>
      <c r="J18" s="27" t="str">
        <f>'Rekapitulácia stavby'!AN14</f>
        <v>Vyplň údaj</v>
      </c>
      <c r="K18" s="30"/>
      <c r="L18" s="30"/>
      <c r="M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hidden="1" customHeight="1">
      <c r="A19" s="30"/>
      <c r="B19" s="35"/>
      <c r="C19" s="30"/>
      <c r="D19" s="30"/>
      <c r="E19" s="30"/>
      <c r="F19" s="30"/>
      <c r="G19" s="30"/>
      <c r="H19" s="30"/>
      <c r="I19" s="107"/>
      <c r="J19" s="107"/>
      <c r="K19" s="30"/>
      <c r="L19" s="30"/>
      <c r="M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5"/>
      <c r="C20" s="30"/>
      <c r="D20" s="106" t="s">
        <v>30</v>
      </c>
      <c r="E20" s="30"/>
      <c r="F20" s="30"/>
      <c r="G20" s="30"/>
      <c r="H20" s="30"/>
      <c r="I20" s="109" t="s">
        <v>25</v>
      </c>
      <c r="J20" s="110" t="str">
        <f>IF('Rekapitulácia stavby'!AN16="","",'Rekapitulácia stavby'!AN16)</f>
        <v/>
      </c>
      <c r="K20" s="30"/>
      <c r="L20" s="30"/>
      <c r="M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5"/>
      <c r="C21" s="30"/>
      <c r="D21" s="30"/>
      <c r="E21" s="108" t="str">
        <f>IF('Rekapitulácia stavby'!E17="","",'Rekapitulácia stavby'!E17)</f>
        <v xml:space="preserve"> </v>
      </c>
      <c r="F21" s="30"/>
      <c r="G21" s="30"/>
      <c r="H21" s="30"/>
      <c r="I21" s="109" t="s">
        <v>27</v>
      </c>
      <c r="J21" s="110" t="str">
        <f>IF('Rekapitulácia stavby'!AN17="","",'Rekapitulácia stavby'!AN17)</f>
        <v/>
      </c>
      <c r="K21" s="30"/>
      <c r="L21" s="30"/>
      <c r="M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hidden="1" customHeight="1">
      <c r="A22" s="30"/>
      <c r="B22" s="35"/>
      <c r="C22" s="30"/>
      <c r="D22" s="30"/>
      <c r="E22" s="30"/>
      <c r="F22" s="30"/>
      <c r="G22" s="30"/>
      <c r="H22" s="30"/>
      <c r="I22" s="107"/>
      <c r="J22" s="107"/>
      <c r="K22" s="30"/>
      <c r="L22" s="30"/>
      <c r="M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5"/>
      <c r="C23" s="30"/>
      <c r="D23" s="106" t="s">
        <v>31</v>
      </c>
      <c r="E23" s="30"/>
      <c r="F23" s="30"/>
      <c r="G23" s="30"/>
      <c r="H23" s="30"/>
      <c r="I23" s="109" t="s">
        <v>25</v>
      </c>
      <c r="J23" s="110" t="str">
        <f>IF('Rekapitulácia stavby'!AN19="","",'Rekapitulácia stavby'!AN19)</f>
        <v/>
      </c>
      <c r="K23" s="30"/>
      <c r="L23" s="30"/>
      <c r="M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5"/>
      <c r="C24" s="30"/>
      <c r="D24" s="30"/>
      <c r="E24" s="108" t="str">
        <f>IF('Rekapitulácia stavby'!E20="","",'Rekapitulácia stavby'!E20)</f>
        <v xml:space="preserve"> </v>
      </c>
      <c r="F24" s="30"/>
      <c r="G24" s="30"/>
      <c r="H24" s="30"/>
      <c r="I24" s="109" t="s">
        <v>27</v>
      </c>
      <c r="J24" s="110" t="str">
        <f>IF('Rekapitulácia stavby'!AN20="","",'Rekapitulácia stavby'!AN20)</f>
        <v/>
      </c>
      <c r="K24" s="30"/>
      <c r="L24" s="30"/>
      <c r="M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hidden="1" customHeight="1">
      <c r="A25" s="30"/>
      <c r="B25" s="35"/>
      <c r="C25" s="30"/>
      <c r="D25" s="30"/>
      <c r="E25" s="30"/>
      <c r="F25" s="30"/>
      <c r="G25" s="30"/>
      <c r="H25" s="30"/>
      <c r="I25" s="107"/>
      <c r="J25" s="107"/>
      <c r="K25" s="30"/>
      <c r="L25" s="30"/>
      <c r="M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5"/>
      <c r="C26" s="30"/>
      <c r="D26" s="106" t="s">
        <v>32</v>
      </c>
      <c r="E26" s="30"/>
      <c r="F26" s="30"/>
      <c r="G26" s="30"/>
      <c r="H26" s="30"/>
      <c r="I26" s="107"/>
      <c r="J26" s="107"/>
      <c r="K26" s="30"/>
      <c r="L26" s="30"/>
      <c r="M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112"/>
      <c r="B27" s="113"/>
      <c r="C27" s="112"/>
      <c r="D27" s="112"/>
      <c r="E27" s="292" t="s">
        <v>1</v>
      </c>
      <c r="F27" s="292"/>
      <c r="G27" s="292"/>
      <c r="H27" s="292"/>
      <c r="I27" s="114"/>
      <c r="J27" s="114"/>
      <c r="K27" s="112"/>
      <c r="L27" s="112"/>
      <c r="M27" s="115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hidden="1" customHeight="1">
      <c r="A28" s="30"/>
      <c r="B28" s="35"/>
      <c r="C28" s="30"/>
      <c r="D28" s="30"/>
      <c r="E28" s="30"/>
      <c r="F28" s="30"/>
      <c r="G28" s="30"/>
      <c r="H28" s="30"/>
      <c r="I28" s="107"/>
      <c r="J28" s="107"/>
      <c r="K28" s="30"/>
      <c r="L28" s="30"/>
      <c r="M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hidden="1" customHeight="1">
      <c r="A29" s="30"/>
      <c r="B29" s="35"/>
      <c r="C29" s="30"/>
      <c r="D29" s="116"/>
      <c r="E29" s="116"/>
      <c r="F29" s="116"/>
      <c r="G29" s="116"/>
      <c r="H29" s="116"/>
      <c r="I29" s="117"/>
      <c r="J29" s="117"/>
      <c r="K29" s="116"/>
      <c r="L29" s="116"/>
      <c r="M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3.2" hidden="1">
      <c r="A30" s="30"/>
      <c r="B30" s="35"/>
      <c r="C30" s="30"/>
      <c r="D30" s="30"/>
      <c r="E30" s="106" t="s">
        <v>88</v>
      </c>
      <c r="F30" s="30"/>
      <c r="G30" s="30"/>
      <c r="H30" s="30"/>
      <c r="I30" s="107"/>
      <c r="J30" s="107"/>
      <c r="K30" s="118">
        <f>I96</f>
        <v>0</v>
      </c>
      <c r="L30" s="30"/>
      <c r="M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3.2" hidden="1">
      <c r="A31" s="30"/>
      <c r="B31" s="35"/>
      <c r="C31" s="30"/>
      <c r="D31" s="30"/>
      <c r="E31" s="106" t="s">
        <v>89</v>
      </c>
      <c r="F31" s="30"/>
      <c r="G31" s="30"/>
      <c r="H31" s="30"/>
      <c r="I31" s="107"/>
      <c r="J31" s="107"/>
      <c r="K31" s="118">
        <f>J96</f>
        <v>0</v>
      </c>
      <c r="L31" s="30"/>
      <c r="M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hidden="1" customHeight="1">
      <c r="A32" s="30"/>
      <c r="B32" s="35"/>
      <c r="C32" s="30"/>
      <c r="D32" s="119" t="s">
        <v>33</v>
      </c>
      <c r="E32" s="30"/>
      <c r="F32" s="30"/>
      <c r="G32" s="30"/>
      <c r="H32" s="30"/>
      <c r="I32" s="107"/>
      <c r="J32" s="107"/>
      <c r="K32" s="120">
        <f>ROUND(K121, 2)</f>
        <v>0</v>
      </c>
      <c r="L32" s="30"/>
      <c r="M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" hidden="1" customHeight="1">
      <c r="A33" s="30"/>
      <c r="B33" s="35"/>
      <c r="C33" s="30"/>
      <c r="D33" s="116"/>
      <c r="E33" s="116"/>
      <c r="F33" s="116"/>
      <c r="G33" s="116"/>
      <c r="H33" s="116"/>
      <c r="I33" s="117"/>
      <c r="J33" s="117"/>
      <c r="K33" s="116"/>
      <c r="L33" s="116"/>
      <c r="M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hidden="1" customHeight="1">
      <c r="A34" s="30"/>
      <c r="B34" s="35"/>
      <c r="C34" s="30"/>
      <c r="D34" s="30"/>
      <c r="E34" s="30"/>
      <c r="F34" s="121" t="s">
        <v>35</v>
      </c>
      <c r="G34" s="30"/>
      <c r="H34" s="30"/>
      <c r="I34" s="122" t="s">
        <v>34</v>
      </c>
      <c r="J34" s="107"/>
      <c r="K34" s="121" t="s">
        <v>36</v>
      </c>
      <c r="L34" s="30"/>
      <c r="M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5"/>
      <c r="C35" s="30"/>
      <c r="D35" s="123" t="s">
        <v>37</v>
      </c>
      <c r="E35" s="106" t="s">
        <v>38</v>
      </c>
      <c r="F35" s="118">
        <f>ROUND((ROUND((SUM(BE121:BE160)),  2) + SUM(BE162:BE171)), 2)</f>
        <v>0</v>
      </c>
      <c r="G35" s="30"/>
      <c r="H35" s="30"/>
      <c r="I35" s="124">
        <v>0.2</v>
      </c>
      <c r="J35" s="107"/>
      <c r="K35" s="118">
        <f>ROUND((ROUND(((SUM(BE121:BE160))*I35),  2) + (SUM(BE162:BE171)*I35)), 2)</f>
        <v>0</v>
      </c>
      <c r="L35" s="30"/>
      <c r="M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5"/>
      <c r="C36" s="30"/>
      <c r="D36" s="30"/>
      <c r="E36" s="106" t="s">
        <v>39</v>
      </c>
      <c r="F36" s="118">
        <f>ROUND((ROUND((SUM(BF121:BF160)),  2) + SUM(BF162:BF171)), 2)</f>
        <v>0</v>
      </c>
      <c r="G36" s="30"/>
      <c r="H36" s="30"/>
      <c r="I36" s="124">
        <v>0.2</v>
      </c>
      <c r="J36" s="107"/>
      <c r="K36" s="118">
        <f>ROUND((ROUND(((SUM(BF121:BF160))*I36),  2) + (SUM(BF162:BF171)*I36)), 2)</f>
        <v>0</v>
      </c>
      <c r="L36" s="30"/>
      <c r="M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5"/>
      <c r="C37" s="30"/>
      <c r="D37" s="30"/>
      <c r="E37" s="106" t="s">
        <v>40</v>
      </c>
      <c r="F37" s="118">
        <f>ROUND((ROUND((SUM(BG121:BG160)),  2) + SUM(BG162:BG171)), 2)</f>
        <v>0</v>
      </c>
      <c r="G37" s="30"/>
      <c r="H37" s="30"/>
      <c r="I37" s="124">
        <v>0.2</v>
      </c>
      <c r="J37" s="107"/>
      <c r="K37" s="118">
        <f>0</f>
        <v>0</v>
      </c>
      <c r="L37" s="30"/>
      <c r="M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" hidden="1" customHeight="1">
      <c r="A38" s="30"/>
      <c r="B38" s="35"/>
      <c r="C38" s="30"/>
      <c r="D38" s="30"/>
      <c r="E38" s="106" t="s">
        <v>41</v>
      </c>
      <c r="F38" s="118">
        <f>ROUND((ROUND((SUM(BH121:BH160)),  2) + SUM(BH162:BH171)), 2)</f>
        <v>0</v>
      </c>
      <c r="G38" s="30"/>
      <c r="H38" s="30"/>
      <c r="I38" s="124">
        <v>0.2</v>
      </c>
      <c r="J38" s="107"/>
      <c r="K38" s="118">
        <f>0</f>
        <v>0</v>
      </c>
      <c r="L38" s="30"/>
      <c r="M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" hidden="1" customHeight="1">
      <c r="A39" s="30"/>
      <c r="B39" s="35"/>
      <c r="C39" s="30"/>
      <c r="D39" s="30"/>
      <c r="E39" s="106" t="s">
        <v>42</v>
      </c>
      <c r="F39" s="118">
        <f>ROUND((ROUND((SUM(BI121:BI160)),  2) + SUM(BI162:BI171)), 2)</f>
        <v>0</v>
      </c>
      <c r="G39" s="30"/>
      <c r="H39" s="30"/>
      <c r="I39" s="124">
        <v>0</v>
      </c>
      <c r="J39" s="107"/>
      <c r="K39" s="118">
        <f>0</f>
        <v>0</v>
      </c>
      <c r="L39" s="30"/>
      <c r="M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" hidden="1" customHeight="1">
      <c r="A40" s="30"/>
      <c r="B40" s="35"/>
      <c r="C40" s="30"/>
      <c r="D40" s="30"/>
      <c r="E40" s="30"/>
      <c r="F40" s="30"/>
      <c r="G40" s="30"/>
      <c r="H40" s="30"/>
      <c r="I40" s="107"/>
      <c r="J40" s="107"/>
      <c r="K40" s="30"/>
      <c r="L40" s="30"/>
      <c r="M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hidden="1" customHeight="1">
      <c r="A41" s="30"/>
      <c r="B41" s="35"/>
      <c r="C41" s="125"/>
      <c r="D41" s="126" t="s">
        <v>43</v>
      </c>
      <c r="E41" s="127"/>
      <c r="F41" s="127"/>
      <c r="G41" s="128" t="s">
        <v>44</v>
      </c>
      <c r="H41" s="129" t="s">
        <v>45</v>
      </c>
      <c r="I41" s="130"/>
      <c r="J41" s="130"/>
      <c r="K41" s="131">
        <f>SUM(K32:K39)</f>
        <v>0</v>
      </c>
      <c r="L41" s="132"/>
      <c r="M41" s="4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" hidden="1" customHeight="1">
      <c r="A42" s="30"/>
      <c r="B42" s="35"/>
      <c r="C42" s="30"/>
      <c r="D42" s="30"/>
      <c r="E42" s="30"/>
      <c r="F42" s="30"/>
      <c r="G42" s="30"/>
      <c r="H42" s="30"/>
      <c r="I42" s="107"/>
      <c r="J42" s="107"/>
      <c r="K42" s="30"/>
      <c r="L42" s="30"/>
      <c r="M42" s="4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" hidden="1" customHeight="1">
      <c r="B43" s="17"/>
      <c r="I43" s="100"/>
      <c r="J43" s="100"/>
      <c r="M43" s="17"/>
    </row>
    <row r="44" spans="1:31" s="1" customFormat="1" ht="14.4" hidden="1" customHeight="1">
      <c r="B44" s="17"/>
      <c r="I44" s="100"/>
      <c r="J44" s="100"/>
      <c r="M44" s="17"/>
    </row>
    <row r="45" spans="1:31" s="1" customFormat="1" ht="14.4" hidden="1" customHeight="1">
      <c r="B45" s="17"/>
      <c r="I45" s="100"/>
      <c r="J45" s="100"/>
      <c r="M45" s="17"/>
    </row>
    <row r="46" spans="1:31" s="1" customFormat="1" ht="14.4" hidden="1" customHeight="1">
      <c r="B46" s="17"/>
      <c r="I46" s="100"/>
      <c r="J46" s="100"/>
      <c r="M46" s="17"/>
    </row>
    <row r="47" spans="1:31" s="1" customFormat="1" ht="14.4" hidden="1" customHeight="1">
      <c r="B47" s="17"/>
      <c r="I47" s="100"/>
      <c r="J47" s="100"/>
      <c r="M47" s="17"/>
    </row>
    <row r="48" spans="1:31" s="1" customFormat="1" ht="14.4" hidden="1" customHeight="1">
      <c r="B48" s="17"/>
      <c r="I48" s="100"/>
      <c r="J48" s="100"/>
      <c r="M48" s="17"/>
    </row>
    <row r="49" spans="1:31" s="1" customFormat="1" ht="14.4" hidden="1" customHeight="1">
      <c r="B49" s="17"/>
      <c r="I49" s="100"/>
      <c r="J49" s="100"/>
      <c r="M49" s="17"/>
    </row>
    <row r="50" spans="1:31" s="2" customFormat="1" ht="14.4" hidden="1" customHeight="1">
      <c r="B50" s="47"/>
      <c r="D50" s="133" t="s">
        <v>46</v>
      </c>
      <c r="E50" s="134"/>
      <c r="F50" s="134"/>
      <c r="G50" s="133" t="s">
        <v>47</v>
      </c>
      <c r="H50" s="134"/>
      <c r="I50" s="135"/>
      <c r="J50" s="135"/>
      <c r="K50" s="134"/>
      <c r="L50" s="134"/>
      <c r="M50" s="47"/>
    </row>
    <row r="51" spans="1:31" ht="10.199999999999999" hidden="1">
      <c r="B51" s="17"/>
      <c r="M51" s="17"/>
    </row>
    <row r="52" spans="1:31" ht="10.199999999999999" hidden="1">
      <c r="B52" s="17"/>
      <c r="M52" s="17"/>
    </row>
    <row r="53" spans="1:31" ht="10.199999999999999" hidden="1">
      <c r="B53" s="17"/>
      <c r="M53" s="17"/>
    </row>
    <row r="54" spans="1:31" ht="10.199999999999999" hidden="1">
      <c r="B54" s="17"/>
      <c r="M54" s="17"/>
    </row>
    <row r="55" spans="1:31" ht="10.199999999999999" hidden="1">
      <c r="B55" s="17"/>
      <c r="M55" s="17"/>
    </row>
    <row r="56" spans="1:31" ht="10.199999999999999" hidden="1">
      <c r="B56" s="17"/>
      <c r="M56" s="17"/>
    </row>
    <row r="57" spans="1:31" ht="10.199999999999999" hidden="1">
      <c r="B57" s="17"/>
      <c r="M57" s="17"/>
    </row>
    <row r="58" spans="1:31" ht="10.199999999999999" hidden="1">
      <c r="B58" s="17"/>
      <c r="M58" s="17"/>
    </row>
    <row r="59" spans="1:31" ht="10.199999999999999" hidden="1">
      <c r="B59" s="17"/>
      <c r="M59" s="17"/>
    </row>
    <row r="60" spans="1:31" ht="10.199999999999999" hidden="1">
      <c r="B60" s="17"/>
      <c r="M60" s="17"/>
    </row>
    <row r="61" spans="1:31" s="2" customFormat="1" ht="13.2" hidden="1">
      <c r="A61" s="30"/>
      <c r="B61" s="35"/>
      <c r="C61" s="30"/>
      <c r="D61" s="136" t="s">
        <v>48</v>
      </c>
      <c r="E61" s="137"/>
      <c r="F61" s="138" t="s">
        <v>49</v>
      </c>
      <c r="G61" s="136" t="s">
        <v>48</v>
      </c>
      <c r="H61" s="137"/>
      <c r="I61" s="139"/>
      <c r="J61" s="140" t="s">
        <v>49</v>
      </c>
      <c r="K61" s="137"/>
      <c r="L61" s="137"/>
      <c r="M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 hidden="1">
      <c r="B62" s="17"/>
      <c r="M62" s="17"/>
    </row>
    <row r="63" spans="1:31" ht="10.199999999999999" hidden="1">
      <c r="B63" s="17"/>
      <c r="M63" s="17"/>
    </row>
    <row r="64" spans="1:31" ht="10.199999999999999" hidden="1">
      <c r="B64" s="17"/>
      <c r="M64" s="17"/>
    </row>
    <row r="65" spans="1:31" s="2" customFormat="1" ht="13.2" hidden="1">
      <c r="A65" s="30"/>
      <c r="B65" s="35"/>
      <c r="C65" s="30"/>
      <c r="D65" s="133" t="s">
        <v>50</v>
      </c>
      <c r="E65" s="141"/>
      <c r="F65" s="141"/>
      <c r="G65" s="133" t="s">
        <v>51</v>
      </c>
      <c r="H65" s="141"/>
      <c r="I65" s="142"/>
      <c r="J65" s="142"/>
      <c r="K65" s="141"/>
      <c r="L65" s="141"/>
      <c r="M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 hidden="1">
      <c r="B66" s="17"/>
      <c r="M66" s="17"/>
    </row>
    <row r="67" spans="1:31" ht="10.199999999999999" hidden="1">
      <c r="B67" s="17"/>
      <c r="M67" s="17"/>
    </row>
    <row r="68" spans="1:31" ht="10.199999999999999" hidden="1">
      <c r="B68" s="17"/>
      <c r="M68" s="17"/>
    </row>
    <row r="69" spans="1:31" ht="10.199999999999999" hidden="1">
      <c r="B69" s="17"/>
      <c r="M69" s="17"/>
    </row>
    <row r="70" spans="1:31" ht="10.199999999999999" hidden="1">
      <c r="B70" s="17"/>
      <c r="M70" s="17"/>
    </row>
    <row r="71" spans="1:31" ht="10.199999999999999" hidden="1">
      <c r="B71" s="17"/>
      <c r="M71" s="17"/>
    </row>
    <row r="72" spans="1:31" ht="10.199999999999999" hidden="1">
      <c r="B72" s="17"/>
      <c r="M72" s="17"/>
    </row>
    <row r="73" spans="1:31" ht="10.199999999999999" hidden="1">
      <c r="B73" s="17"/>
      <c r="M73" s="17"/>
    </row>
    <row r="74" spans="1:31" ht="10.199999999999999" hidden="1">
      <c r="B74" s="17"/>
      <c r="M74" s="17"/>
    </row>
    <row r="75" spans="1:31" ht="10.199999999999999" hidden="1">
      <c r="B75" s="17"/>
      <c r="M75" s="17"/>
    </row>
    <row r="76" spans="1:31" s="2" customFormat="1" ht="13.2" hidden="1">
      <c r="A76" s="30"/>
      <c r="B76" s="35"/>
      <c r="C76" s="30"/>
      <c r="D76" s="136" t="s">
        <v>48</v>
      </c>
      <c r="E76" s="137"/>
      <c r="F76" s="138" t="s">
        <v>49</v>
      </c>
      <c r="G76" s="136" t="s">
        <v>48</v>
      </c>
      <c r="H76" s="137"/>
      <c r="I76" s="139"/>
      <c r="J76" s="140" t="s">
        <v>49</v>
      </c>
      <c r="K76" s="137"/>
      <c r="L76" s="137"/>
      <c r="M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hidden="1" customHeight="1">
      <c r="A77" s="30"/>
      <c r="B77" s="143"/>
      <c r="C77" s="144"/>
      <c r="D77" s="144"/>
      <c r="E77" s="144"/>
      <c r="F77" s="144"/>
      <c r="G77" s="144"/>
      <c r="H77" s="144"/>
      <c r="I77" s="145"/>
      <c r="J77" s="145"/>
      <c r="K77" s="144"/>
      <c r="L77" s="144"/>
      <c r="M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0.199999999999999" hidden="1"/>
    <row r="79" spans="1:31" ht="10.199999999999999" hidden="1"/>
    <row r="80" spans="1:31" ht="10.199999999999999" hidden="1"/>
    <row r="81" spans="1:47" s="2" customFormat="1" ht="6.9" customHeight="1">
      <c r="A81" s="30"/>
      <c r="B81" s="146"/>
      <c r="C81" s="147"/>
      <c r="D81" s="147"/>
      <c r="E81" s="147"/>
      <c r="F81" s="147"/>
      <c r="G81" s="147"/>
      <c r="H81" s="147"/>
      <c r="I81" s="148"/>
      <c r="J81" s="148"/>
      <c r="K81" s="147"/>
      <c r="L81" s="147"/>
      <c r="M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0" t="s">
        <v>90</v>
      </c>
      <c r="D82" s="32"/>
      <c r="E82" s="32"/>
      <c r="F82" s="32"/>
      <c r="G82" s="32"/>
      <c r="H82" s="32"/>
      <c r="I82" s="107"/>
      <c r="J82" s="107"/>
      <c r="K82" s="32"/>
      <c r="L82" s="32"/>
      <c r="M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2"/>
      <c r="D83" s="32"/>
      <c r="E83" s="32"/>
      <c r="F83" s="32"/>
      <c r="G83" s="32"/>
      <c r="H83" s="32"/>
      <c r="I83" s="107"/>
      <c r="J83" s="107"/>
      <c r="K83" s="32"/>
      <c r="L83" s="32"/>
      <c r="M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6" t="s">
        <v>16</v>
      </c>
      <c r="D84" s="32"/>
      <c r="E84" s="32"/>
      <c r="F84" s="32"/>
      <c r="G84" s="32"/>
      <c r="H84" s="32"/>
      <c r="I84" s="107"/>
      <c r="J84" s="107"/>
      <c r="K84" s="32"/>
      <c r="L84" s="32"/>
      <c r="M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2"/>
      <c r="D85" s="32"/>
      <c r="E85" s="293" t="str">
        <f>E7</f>
        <v>MsÚ Rožňava</v>
      </c>
      <c r="F85" s="294"/>
      <c r="G85" s="294"/>
      <c r="H85" s="294"/>
      <c r="I85" s="107"/>
      <c r="J85" s="107"/>
      <c r="K85" s="32"/>
      <c r="L85" s="32"/>
      <c r="M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86</v>
      </c>
      <c r="D86" s="32"/>
      <c r="E86" s="32"/>
      <c r="F86" s="32"/>
      <c r="G86" s="32"/>
      <c r="H86" s="32"/>
      <c r="I86" s="107"/>
      <c r="J86" s="107"/>
      <c r="K86" s="32"/>
      <c r="L86" s="32"/>
      <c r="M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259" t="str">
        <f>E9</f>
        <v>ELI - Bleskozvod a uzemnenie</v>
      </c>
      <c r="F87" s="295"/>
      <c r="G87" s="295"/>
      <c r="H87" s="295"/>
      <c r="I87" s="107"/>
      <c r="J87" s="107"/>
      <c r="K87" s="32"/>
      <c r="L87" s="32"/>
      <c r="M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2"/>
      <c r="D88" s="32"/>
      <c r="E88" s="32"/>
      <c r="F88" s="32"/>
      <c r="G88" s="32"/>
      <c r="H88" s="32"/>
      <c r="I88" s="107"/>
      <c r="J88" s="107"/>
      <c r="K88" s="32"/>
      <c r="L88" s="32"/>
      <c r="M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6" t="s">
        <v>20</v>
      </c>
      <c r="D89" s="32"/>
      <c r="E89" s="32"/>
      <c r="F89" s="24" t="str">
        <f>F12</f>
        <v>Rožňava</v>
      </c>
      <c r="G89" s="32"/>
      <c r="H89" s="32"/>
      <c r="I89" s="109" t="s">
        <v>22</v>
      </c>
      <c r="J89" s="111"/>
      <c r="K89" s="32"/>
      <c r="L89" s="32"/>
      <c r="M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2"/>
      <c r="D90" s="32"/>
      <c r="E90" s="32"/>
      <c r="F90" s="32"/>
      <c r="G90" s="32"/>
      <c r="H90" s="32"/>
      <c r="I90" s="107"/>
      <c r="J90" s="107"/>
      <c r="K90" s="32"/>
      <c r="L90" s="32"/>
      <c r="M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6" t="s">
        <v>24</v>
      </c>
      <c r="D91" s="32"/>
      <c r="E91" s="32"/>
      <c r="F91" s="24" t="str">
        <f>E15</f>
        <v xml:space="preserve"> </v>
      </c>
      <c r="G91" s="32"/>
      <c r="H91" s="32"/>
      <c r="I91" s="109" t="s">
        <v>30</v>
      </c>
      <c r="J91" s="149" t="str">
        <f>E21</f>
        <v xml:space="preserve"> </v>
      </c>
      <c r="K91" s="32"/>
      <c r="L91" s="32"/>
      <c r="M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6" t="s">
        <v>28</v>
      </c>
      <c r="D92" s="32"/>
      <c r="E92" s="32"/>
      <c r="F92" s="24" t="str">
        <f>IF(E18="","",E18)</f>
        <v>Vyplň údaj</v>
      </c>
      <c r="G92" s="32"/>
      <c r="H92" s="32"/>
      <c r="I92" s="109" t="s">
        <v>31</v>
      </c>
      <c r="J92" s="149" t="str">
        <f>E24</f>
        <v xml:space="preserve"> </v>
      </c>
      <c r="K92" s="32"/>
      <c r="L92" s="32"/>
      <c r="M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107"/>
      <c r="J93" s="107"/>
      <c r="K93" s="32"/>
      <c r="L93" s="32"/>
      <c r="M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50" t="s">
        <v>91</v>
      </c>
      <c r="D94" s="151"/>
      <c r="E94" s="151"/>
      <c r="F94" s="151"/>
      <c r="G94" s="151"/>
      <c r="H94" s="151"/>
      <c r="I94" s="152" t="s">
        <v>92</v>
      </c>
      <c r="J94" s="152" t="s">
        <v>93</v>
      </c>
      <c r="K94" s="153" t="s">
        <v>94</v>
      </c>
      <c r="L94" s="151"/>
      <c r="M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107"/>
      <c r="J95" s="107"/>
      <c r="K95" s="32"/>
      <c r="L95" s="32"/>
      <c r="M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54" t="s">
        <v>95</v>
      </c>
      <c r="D96" s="32"/>
      <c r="E96" s="32"/>
      <c r="F96" s="32"/>
      <c r="G96" s="32"/>
      <c r="H96" s="32"/>
      <c r="I96" s="155">
        <f t="shared" ref="I96:J98" si="0">Q121</f>
        <v>0</v>
      </c>
      <c r="J96" s="155">
        <f t="shared" si="0"/>
        <v>0</v>
      </c>
      <c r="K96" s="79">
        <f>K121</f>
        <v>0</v>
      </c>
      <c r="L96" s="32"/>
      <c r="M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96</v>
      </c>
    </row>
    <row r="97" spans="1:31" s="9" customFormat="1" ht="24.9" customHeight="1">
      <c r="B97" s="156"/>
      <c r="C97" s="157"/>
      <c r="D97" s="158" t="s">
        <v>97</v>
      </c>
      <c r="E97" s="159"/>
      <c r="F97" s="159"/>
      <c r="G97" s="159"/>
      <c r="H97" s="159"/>
      <c r="I97" s="160">
        <f t="shared" si="0"/>
        <v>0</v>
      </c>
      <c r="J97" s="160">
        <f t="shared" si="0"/>
        <v>0</v>
      </c>
      <c r="K97" s="161">
        <f>K122</f>
        <v>0</v>
      </c>
      <c r="L97" s="157"/>
      <c r="M97" s="162"/>
    </row>
    <row r="98" spans="1:31" s="10" customFormat="1" ht="19.95" customHeight="1">
      <c r="B98" s="163"/>
      <c r="C98" s="164"/>
      <c r="D98" s="165" t="s">
        <v>98</v>
      </c>
      <c r="E98" s="166"/>
      <c r="F98" s="166"/>
      <c r="G98" s="166"/>
      <c r="H98" s="166"/>
      <c r="I98" s="167">
        <f t="shared" si="0"/>
        <v>0</v>
      </c>
      <c r="J98" s="167">
        <f t="shared" si="0"/>
        <v>0</v>
      </c>
      <c r="K98" s="168">
        <f>K123</f>
        <v>0</v>
      </c>
      <c r="L98" s="164"/>
      <c r="M98" s="169"/>
    </row>
    <row r="99" spans="1:31" s="10" customFormat="1" ht="19.95" customHeight="1">
      <c r="B99" s="163"/>
      <c r="C99" s="164"/>
      <c r="D99" s="165" t="s">
        <v>99</v>
      </c>
      <c r="E99" s="166"/>
      <c r="F99" s="166"/>
      <c r="G99" s="166"/>
      <c r="H99" s="166"/>
      <c r="I99" s="167">
        <f>Q155</f>
        <v>0</v>
      </c>
      <c r="J99" s="167">
        <f>R155</f>
        <v>0</v>
      </c>
      <c r="K99" s="168">
        <f>K155</f>
        <v>0</v>
      </c>
      <c r="L99" s="164"/>
      <c r="M99" s="169"/>
    </row>
    <row r="100" spans="1:31" s="9" customFormat="1" ht="24.9" customHeight="1">
      <c r="B100" s="156"/>
      <c r="C100" s="157"/>
      <c r="D100" s="158" t="s">
        <v>100</v>
      </c>
      <c r="E100" s="159"/>
      <c r="F100" s="159"/>
      <c r="G100" s="159"/>
      <c r="H100" s="159"/>
      <c r="I100" s="160">
        <f>Q158</f>
        <v>0</v>
      </c>
      <c r="J100" s="160">
        <f>R158</f>
        <v>0</v>
      </c>
      <c r="K100" s="161">
        <f>K158</f>
        <v>0</v>
      </c>
      <c r="L100" s="157"/>
      <c r="M100" s="162"/>
    </row>
    <row r="101" spans="1:31" s="9" customFormat="1" ht="21.75" customHeight="1">
      <c r="B101" s="156"/>
      <c r="C101" s="157"/>
      <c r="D101" s="170" t="s">
        <v>101</v>
      </c>
      <c r="E101" s="157"/>
      <c r="F101" s="157"/>
      <c r="G101" s="157"/>
      <c r="H101" s="157"/>
      <c r="I101" s="171">
        <f>Q161</f>
        <v>0</v>
      </c>
      <c r="J101" s="171">
        <f>R161</f>
        <v>0</v>
      </c>
      <c r="K101" s="172">
        <f>K161</f>
        <v>0</v>
      </c>
      <c r="L101" s="157"/>
      <c r="M101" s="162"/>
    </row>
    <row r="102" spans="1:31" s="2" customFormat="1" ht="21.75" customHeight="1">
      <c r="A102" s="30"/>
      <c r="B102" s="31"/>
      <c r="C102" s="32"/>
      <c r="D102" s="32"/>
      <c r="E102" s="32"/>
      <c r="F102" s="32"/>
      <c r="G102" s="32"/>
      <c r="H102" s="32"/>
      <c r="I102" s="107"/>
      <c r="J102" s="107"/>
      <c r="K102" s="32"/>
      <c r="L102" s="32"/>
      <c r="M102" s="47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s="2" customFormat="1" ht="6.9" customHeight="1">
      <c r="A103" s="30"/>
      <c r="B103" s="50"/>
      <c r="C103" s="51"/>
      <c r="D103" s="51"/>
      <c r="E103" s="51"/>
      <c r="F103" s="51"/>
      <c r="G103" s="51"/>
      <c r="H103" s="51"/>
      <c r="I103" s="145"/>
      <c r="J103" s="145"/>
      <c r="K103" s="51"/>
      <c r="L103" s="51"/>
      <c r="M103" s="47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7" spans="1:31" s="2" customFormat="1" ht="6.9" customHeight="1">
      <c r="A107" s="30"/>
      <c r="B107" s="52"/>
      <c r="C107" s="53"/>
      <c r="D107" s="53"/>
      <c r="E107" s="53"/>
      <c r="F107" s="53"/>
      <c r="G107" s="53"/>
      <c r="H107" s="53"/>
      <c r="I107" s="148"/>
      <c r="J107" s="148"/>
      <c r="K107" s="53"/>
      <c r="L107" s="53"/>
      <c r="M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4.9" customHeight="1">
      <c r="A108" s="30"/>
      <c r="B108" s="31"/>
      <c r="C108" s="20" t="s">
        <v>102</v>
      </c>
      <c r="D108" s="32"/>
      <c r="E108" s="32"/>
      <c r="F108" s="32"/>
      <c r="G108" s="32"/>
      <c r="H108" s="32"/>
      <c r="I108" s="107"/>
      <c r="J108" s="107"/>
      <c r="K108" s="32"/>
      <c r="L108" s="32"/>
      <c r="M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6.9" customHeight="1">
      <c r="A109" s="30"/>
      <c r="B109" s="31"/>
      <c r="C109" s="32"/>
      <c r="D109" s="32"/>
      <c r="E109" s="32"/>
      <c r="F109" s="32"/>
      <c r="G109" s="32"/>
      <c r="H109" s="32"/>
      <c r="I109" s="107"/>
      <c r="J109" s="107"/>
      <c r="K109" s="32"/>
      <c r="L109" s="32"/>
      <c r="M109" s="47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2" customHeight="1">
      <c r="A110" s="30"/>
      <c r="B110" s="31"/>
      <c r="C110" s="26" t="s">
        <v>16</v>
      </c>
      <c r="D110" s="32"/>
      <c r="E110" s="32"/>
      <c r="F110" s="32"/>
      <c r="G110" s="32"/>
      <c r="H110" s="32"/>
      <c r="I110" s="107"/>
      <c r="J110" s="107"/>
      <c r="K110" s="32"/>
      <c r="L110" s="32"/>
      <c r="M110" s="47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6.5" customHeight="1">
      <c r="A111" s="30"/>
      <c r="B111" s="31"/>
      <c r="C111" s="32"/>
      <c r="D111" s="32"/>
      <c r="E111" s="293" t="str">
        <f>E7</f>
        <v>MsÚ Rožňava</v>
      </c>
      <c r="F111" s="294"/>
      <c r="G111" s="294"/>
      <c r="H111" s="294"/>
      <c r="I111" s="107"/>
      <c r="J111" s="107"/>
      <c r="K111" s="32"/>
      <c r="L111" s="32"/>
      <c r="M111" s="47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6" t="s">
        <v>86</v>
      </c>
      <c r="D112" s="32"/>
      <c r="E112" s="32"/>
      <c r="F112" s="32"/>
      <c r="G112" s="32"/>
      <c r="H112" s="32"/>
      <c r="I112" s="107"/>
      <c r="J112" s="107"/>
      <c r="K112" s="32"/>
      <c r="L112" s="32"/>
      <c r="M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6.5" customHeight="1">
      <c r="A113" s="30"/>
      <c r="B113" s="31"/>
      <c r="C113" s="32"/>
      <c r="D113" s="32"/>
      <c r="E113" s="259" t="str">
        <f>E9</f>
        <v>ELI - Bleskozvod a uzemnenie</v>
      </c>
      <c r="F113" s="295"/>
      <c r="G113" s="295"/>
      <c r="H113" s="295"/>
      <c r="I113" s="107"/>
      <c r="J113" s="107"/>
      <c r="K113" s="32"/>
      <c r="L113" s="32"/>
      <c r="M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" customHeight="1">
      <c r="A114" s="30"/>
      <c r="B114" s="31"/>
      <c r="C114" s="32"/>
      <c r="D114" s="32"/>
      <c r="E114" s="32"/>
      <c r="F114" s="32"/>
      <c r="G114" s="32"/>
      <c r="H114" s="32"/>
      <c r="I114" s="107"/>
      <c r="J114" s="107"/>
      <c r="K114" s="32"/>
      <c r="L114" s="32"/>
      <c r="M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6" t="s">
        <v>20</v>
      </c>
      <c r="D115" s="32"/>
      <c r="E115" s="32"/>
      <c r="F115" s="24" t="str">
        <f>F12</f>
        <v>Rožňava</v>
      </c>
      <c r="G115" s="32"/>
      <c r="H115" s="32"/>
      <c r="I115" s="109" t="s">
        <v>22</v>
      </c>
      <c r="J115" s="111"/>
      <c r="K115" s="32"/>
      <c r="L115" s="32"/>
      <c r="M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" customHeight="1">
      <c r="A116" s="30"/>
      <c r="B116" s="31"/>
      <c r="C116" s="32"/>
      <c r="D116" s="32"/>
      <c r="E116" s="32"/>
      <c r="F116" s="32"/>
      <c r="G116" s="32"/>
      <c r="H116" s="32"/>
      <c r="I116" s="107"/>
      <c r="J116" s="107"/>
      <c r="K116" s="32"/>
      <c r="L116" s="32"/>
      <c r="M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15" customHeight="1">
      <c r="A117" s="30"/>
      <c r="B117" s="31"/>
      <c r="C117" s="26" t="s">
        <v>24</v>
      </c>
      <c r="D117" s="32"/>
      <c r="E117" s="32"/>
      <c r="F117" s="24" t="str">
        <f>E15</f>
        <v xml:space="preserve"> </v>
      </c>
      <c r="G117" s="32"/>
      <c r="H117" s="32"/>
      <c r="I117" s="109" t="s">
        <v>30</v>
      </c>
      <c r="J117" s="149" t="str">
        <f>E21</f>
        <v xml:space="preserve"> </v>
      </c>
      <c r="K117" s="32"/>
      <c r="L117" s="32"/>
      <c r="M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15" customHeight="1">
      <c r="A118" s="30"/>
      <c r="B118" s="31"/>
      <c r="C118" s="26" t="s">
        <v>28</v>
      </c>
      <c r="D118" s="32"/>
      <c r="E118" s="32"/>
      <c r="F118" s="24" t="str">
        <f>IF(E18="","",E18)</f>
        <v>Vyplň údaj</v>
      </c>
      <c r="G118" s="32"/>
      <c r="H118" s="32"/>
      <c r="I118" s="109" t="s">
        <v>31</v>
      </c>
      <c r="J118" s="149" t="str">
        <f>E24</f>
        <v xml:space="preserve"> </v>
      </c>
      <c r="K118" s="32"/>
      <c r="L118" s="32"/>
      <c r="M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0.35" customHeight="1">
      <c r="A119" s="30"/>
      <c r="B119" s="31"/>
      <c r="C119" s="32"/>
      <c r="D119" s="32"/>
      <c r="E119" s="32"/>
      <c r="F119" s="32"/>
      <c r="G119" s="32"/>
      <c r="H119" s="32"/>
      <c r="I119" s="107"/>
      <c r="J119" s="107"/>
      <c r="K119" s="32"/>
      <c r="L119" s="32"/>
      <c r="M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11" customFormat="1" ht="29.25" customHeight="1">
      <c r="A120" s="173"/>
      <c r="B120" s="174"/>
      <c r="C120" s="175" t="s">
        <v>103</v>
      </c>
      <c r="D120" s="176" t="s">
        <v>58</v>
      </c>
      <c r="E120" s="176" t="s">
        <v>54</v>
      </c>
      <c r="F120" s="176" t="s">
        <v>55</v>
      </c>
      <c r="G120" s="176" t="s">
        <v>104</v>
      </c>
      <c r="H120" s="176" t="s">
        <v>105</v>
      </c>
      <c r="I120" s="177" t="s">
        <v>106</v>
      </c>
      <c r="J120" s="177" t="s">
        <v>107</v>
      </c>
      <c r="K120" s="178" t="s">
        <v>94</v>
      </c>
      <c r="L120" s="179" t="s">
        <v>108</v>
      </c>
      <c r="M120" s="180"/>
      <c r="N120" s="70" t="s">
        <v>1</v>
      </c>
      <c r="O120" s="71" t="s">
        <v>37</v>
      </c>
      <c r="P120" s="71" t="s">
        <v>109</v>
      </c>
      <c r="Q120" s="71" t="s">
        <v>110</v>
      </c>
      <c r="R120" s="71" t="s">
        <v>111</v>
      </c>
      <c r="S120" s="71" t="s">
        <v>112</v>
      </c>
      <c r="T120" s="71" t="s">
        <v>113</v>
      </c>
      <c r="U120" s="71" t="s">
        <v>114</v>
      </c>
      <c r="V120" s="71" t="s">
        <v>115</v>
      </c>
      <c r="W120" s="71" t="s">
        <v>116</v>
      </c>
      <c r="X120" s="72" t="s">
        <v>117</v>
      </c>
      <c r="Y120" s="173"/>
      <c r="Z120" s="173"/>
      <c r="AA120" s="173"/>
      <c r="AB120" s="173"/>
      <c r="AC120" s="173"/>
      <c r="AD120" s="173"/>
      <c r="AE120" s="173"/>
    </row>
    <row r="121" spans="1:65" s="2" customFormat="1" ht="22.8" customHeight="1">
      <c r="A121" s="30"/>
      <c r="B121" s="31"/>
      <c r="C121" s="77" t="s">
        <v>95</v>
      </c>
      <c r="D121" s="32"/>
      <c r="E121" s="32"/>
      <c r="F121" s="32"/>
      <c r="G121" s="32"/>
      <c r="H121" s="32"/>
      <c r="I121" s="107"/>
      <c r="J121" s="107"/>
      <c r="K121" s="181">
        <f>BK121</f>
        <v>0</v>
      </c>
      <c r="L121" s="32"/>
      <c r="M121" s="35"/>
      <c r="N121" s="73"/>
      <c r="O121" s="182"/>
      <c r="P121" s="74"/>
      <c r="Q121" s="183">
        <f>Q122+Q158+Q161</f>
        <v>0</v>
      </c>
      <c r="R121" s="183">
        <f>R122+R158+R161</f>
        <v>0</v>
      </c>
      <c r="S121" s="74"/>
      <c r="T121" s="184">
        <f>T122+T158+T161</f>
        <v>0</v>
      </c>
      <c r="U121" s="74"/>
      <c r="V121" s="184">
        <f>V122+V158+V161</f>
        <v>0.62864999999999993</v>
      </c>
      <c r="W121" s="74"/>
      <c r="X121" s="185">
        <f>X122+X158+X161</f>
        <v>0</v>
      </c>
      <c r="Y121" s="30"/>
      <c r="Z121" s="30"/>
      <c r="AA121" s="30"/>
      <c r="AB121" s="30"/>
      <c r="AC121" s="30"/>
      <c r="AD121" s="30"/>
      <c r="AE121" s="30"/>
      <c r="AT121" s="14" t="s">
        <v>74</v>
      </c>
      <c r="AU121" s="14" t="s">
        <v>96</v>
      </c>
      <c r="BK121" s="186">
        <f>BK122+BK158+BK161</f>
        <v>0</v>
      </c>
    </row>
    <row r="122" spans="1:65" s="12" customFormat="1" ht="25.95" customHeight="1">
      <c r="B122" s="187"/>
      <c r="C122" s="188"/>
      <c r="D122" s="189" t="s">
        <v>74</v>
      </c>
      <c r="E122" s="190" t="s">
        <v>118</v>
      </c>
      <c r="F122" s="190" t="s">
        <v>119</v>
      </c>
      <c r="G122" s="188"/>
      <c r="H122" s="188"/>
      <c r="I122" s="191"/>
      <c r="J122" s="191"/>
      <c r="K122" s="172">
        <f>BK122</f>
        <v>0</v>
      </c>
      <c r="L122" s="188"/>
      <c r="M122" s="192"/>
      <c r="N122" s="193"/>
      <c r="O122" s="194"/>
      <c r="P122" s="194"/>
      <c r="Q122" s="195">
        <f>Q123+Q155</f>
        <v>0</v>
      </c>
      <c r="R122" s="195">
        <f>R123+R155</f>
        <v>0</v>
      </c>
      <c r="S122" s="194"/>
      <c r="T122" s="196">
        <f>T123+T155</f>
        <v>0</v>
      </c>
      <c r="U122" s="194"/>
      <c r="V122" s="196">
        <f>V123+V155</f>
        <v>0.62864999999999993</v>
      </c>
      <c r="W122" s="194"/>
      <c r="X122" s="197">
        <f>X123+X155</f>
        <v>0</v>
      </c>
      <c r="AR122" s="198" t="s">
        <v>120</v>
      </c>
      <c r="AT122" s="199" t="s">
        <v>74</v>
      </c>
      <c r="AU122" s="199" t="s">
        <v>75</v>
      </c>
      <c r="AY122" s="198" t="s">
        <v>121</v>
      </c>
      <c r="BK122" s="200">
        <f>BK123+BK155</f>
        <v>0</v>
      </c>
    </row>
    <row r="123" spans="1:65" s="12" customFormat="1" ht="22.8" customHeight="1">
      <c r="B123" s="187"/>
      <c r="C123" s="188"/>
      <c r="D123" s="189" t="s">
        <v>74</v>
      </c>
      <c r="E123" s="201" t="s">
        <v>122</v>
      </c>
      <c r="F123" s="201" t="s">
        <v>123</v>
      </c>
      <c r="G123" s="188"/>
      <c r="H123" s="188"/>
      <c r="I123" s="191"/>
      <c r="J123" s="191"/>
      <c r="K123" s="202">
        <f>BK123</f>
        <v>0</v>
      </c>
      <c r="L123" s="188"/>
      <c r="M123" s="192"/>
      <c r="N123" s="193"/>
      <c r="O123" s="194"/>
      <c r="P123" s="194"/>
      <c r="Q123" s="195">
        <f>SUM(Q124:Q154)</f>
        <v>0</v>
      </c>
      <c r="R123" s="195">
        <f>SUM(R124:R154)</f>
        <v>0</v>
      </c>
      <c r="S123" s="194"/>
      <c r="T123" s="196">
        <f>SUM(T124:T154)</f>
        <v>0</v>
      </c>
      <c r="U123" s="194"/>
      <c r="V123" s="196">
        <f>SUM(V124:V154)</f>
        <v>0.62864999999999993</v>
      </c>
      <c r="W123" s="194"/>
      <c r="X123" s="197">
        <f>SUM(X124:X154)</f>
        <v>0</v>
      </c>
      <c r="AR123" s="198" t="s">
        <v>120</v>
      </c>
      <c r="AT123" s="199" t="s">
        <v>74</v>
      </c>
      <c r="AU123" s="199" t="s">
        <v>83</v>
      </c>
      <c r="AY123" s="198" t="s">
        <v>121</v>
      </c>
      <c r="BK123" s="200">
        <f>SUM(BK124:BK154)</f>
        <v>0</v>
      </c>
    </row>
    <row r="124" spans="1:65" s="2" customFormat="1" ht="24" customHeight="1">
      <c r="A124" s="30"/>
      <c r="B124" s="31"/>
      <c r="C124" s="203" t="s">
        <v>124</v>
      </c>
      <c r="D124" s="203" t="s">
        <v>125</v>
      </c>
      <c r="E124" s="204" t="s">
        <v>126</v>
      </c>
      <c r="F124" s="205" t="s">
        <v>127</v>
      </c>
      <c r="G124" s="206" t="s">
        <v>128</v>
      </c>
      <c r="H124" s="207">
        <v>50</v>
      </c>
      <c r="I124" s="208"/>
      <c r="J124" s="208"/>
      <c r="K124" s="209">
        <f t="shared" ref="K124:K154" si="1">ROUND(P124*H124,2)</f>
        <v>0</v>
      </c>
      <c r="L124" s="210"/>
      <c r="M124" s="35"/>
      <c r="N124" s="211" t="s">
        <v>1</v>
      </c>
      <c r="O124" s="212" t="s">
        <v>39</v>
      </c>
      <c r="P124" s="213">
        <f t="shared" ref="P124:P154" si="2">I124+J124</f>
        <v>0</v>
      </c>
      <c r="Q124" s="213">
        <f t="shared" ref="Q124:Q154" si="3">ROUND(I124*H124,2)</f>
        <v>0</v>
      </c>
      <c r="R124" s="213">
        <f t="shared" ref="R124:R154" si="4">ROUND(J124*H124,2)</f>
        <v>0</v>
      </c>
      <c r="S124" s="66"/>
      <c r="T124" s="214">
        <f t="shared" ref="T124:T154" si="5">S124*H124</f>
        <v>0</v>
      </c>
      <c r="U124" s="214">
        <v>0</v>
      </c>
      <c r="V124" s="214">
        <f t="shared" ref="V124:V154" si="6">U124*H124</f>
        <v>0</v>
      </c>
      <c r="W124" s="214">
        <v>0</v>
      </c>
      <c r="X124" s="215">
        <f t="shared" ref="X124:X154" si="7">W124*H124</f>
        <v>0</v>
      </c>
      <c r="Y124" s="30"/>
      <c r="Z124" s="30"/>
      <c r="AA124" s="30"/>
      <c r="AB124" s="30"/>
      <c r="AC124" s="30"/>
      <c r="AD124" s="30"/>
      <c r="AE124" s="30"/>
      <c r="AR124" s="216" t="s">
        <v>129</v>
      </c>
      <c r="AT124" s="216" t="s">
        <v>125</v>
      </c>
      <c r="AU124" s="216" t="s">
        <v>130</v>
      </c>
      <c r="AY124" s="14" t="s">
        <v>121</v>
      </c>
      <c r="BE124" s="217">
        <f t="shared" ref="BE124:BE154" si="8">IF(O124="základná",K124,0)</f>
        <v>0</v>
      </c>
      <c r="BF124" s="217">
        <f t="shared" ref="BF124:BF154" si="9">IF(O124="znížená",K124,0)</f>
        <v>0</v>
      </c>
      <c r="BG124" s="217">
        <f t="shared" ref="BG124:BG154" si="10">IF(O124="zákl. prenesená",K124,0)</f>
        <v>0</v>
      </c>
      <c r="BH124" s="217">
        <f t="shared" ref="BH124:BH154" si="11">IF(O124="zníž. prenesená",K124,0)</f>
        <v>0</v>
      </c>
      <c r="BI124" s="217">
        <f t="shared" ref="BI124:BI154" si="12">IF(O124="nulová",K124,0)</f>
        <v>0</v>
      </c>
      <c r="BJ124" s="14" t="s">
        <v>130</v>
      </c>
      <c r="BK124" s="217">
        <f t="shared" ref="BK124:BK154" si="13">ROUND(P124*H124,2)</f>
        <v>0</v>
      </c>
      <c r="BL124" s="14" t="s">
        <v>129</v>
      </c>
      <c r="BM124" s="216" t="s">
        <v>131</v>
      </c>
    </row>
    <row r="125" spans="1:65" s="2" customFormat="1" ht="16.5" customHeight="1">
      <c r="A125" s="30"/>
      <c r="B125" s="31"/>
      <c r="C125" s="218" t="s">
        <v>132</v>
      </c>
      <c r="D125" s="218" t="s">
        <v>118</v>
      </c>
      <c r="E125" s="219" t="s">
        <v>133</v>
      </c>
      <c r="F125" s="220" t="s">
        <v>134</v>
      </c>
      <c r="G125" s="221" t="s">
        <v>135</v>
      </c>
      <c r="H125" s="222">
        <v>50</v>
      </c>
      <c r="I125" s="223"/>
      <c r="J125" s="224"/>
      <c r="K125" s="225">
        <f t="shared" si="1"/>
        <v>0</v>
      </c>
      <c r="L125" s="226"/>
      <c r="M125" s="227"/>
      <c r="N125" s="228" t="s">
        <v>1</v>
      </c>
      <c r="O125" s="212" t="s">
        <v>39</v>
      </c>
      <c r="P125" s="213">
        <f t="shared" si="2"/>
        <v>0</v>
      </c>
      <c r="Q125" s="213">
        <f t="shared" si="3"/>
        <v>0</v>
      </c>
      <c r="R125" s="213">
        <f t="shared" si="4"/>
        <v>0</v>
      </c>
      <c r="S125" s="66"/>
      <c r="T125" s="214">
        <f t="shared" si="5"/>
        <v>0</v>
      </c>
      <c r="U125" s="214">
        <v>1E-3</v>
      </c>
      <c r="V125" s="214">
        <f t="shared" si="6"/>
        <v>0.05</v>
      </c>
      <c r="W125" s="214">
        <v>0</v>
      </c>
      <c r="X125" s="215">
        <f t="shared" si="7"/>
        <v>0</v>
      </c>
      <c r="Y125" s="30"/>
      <c r="Z125" s="30"/>
      <c r="AA125" s="30"/>
      <c r="AB125" s="30"/>
      <c r="AC125" s="30"/>
      <c r="AD125" s="30"/>
      <c r="AE125" s="30"/>
      <c r="AR125" s="216" t="s">
        <v>136</v>
      </c>
      <c r="AT125" s="216" t="s">
        <v>118</v>
      </c>
      <c r="AU125" s="216" t="s">
        <v>130</v>
      </c>
      <c r="AY125" s="14" t="s">
        <v>121</v>
      </c>
      <c r="BE125" s="217">
        <f t="shared" si="8"/>
        <v>0</v>
      </c>
      <c r="BF125" s="217">
        <f t="shared" si="9"/>
        <v>0</v>
      </c>
      <c r="BG125" s="217">
        <f t="shared" si="10"/>
        <v>0</v>
      </c>
      <c r="BH125" s="217">
        <f t="shared" si="11"/>
        <v>0</v>
      </c>
      <c r="BI125" s="217">
        <f t="shared" si="12"/>
        <v>0</v>
      </c>
      <c r="BJ125" s="14" t="s">
        <v>130</v>
      </c>
      <c r="BK125" s="217">
        <f t="shared" si="13"/>
        <v>0</v>
      </c>
      <c r="BL125" s="14" t="s">
        <v>136</v>
      </c>
      <c r="BM125" s="216" t="s">
        <v>137</v>
      </c>
    </row>
    <row r="126" spans="1:65" s="2" customFormat="1" ht="24" customHeight="1">
      <c r="A126" s="30"/>
      <c r="B126" s="31"/>
      <c r="C126" s="203" t="s">
        <v>138</v>
      </c>
      <c r="D126" s="203" t="s">
        <v>125</v>
      </c>
      <c r="E126" s="204" t="s">
        <v>139</v>
      </c>
      <c r="F126" s="205" t="s">
        <v>140</v>
      </c>
      <c r="G126" s="206" t="s">
        <v>128</v>
      </c>
      <c r="H126" s="207">
        <v>140</v>
      </c>
      <c r="I126" s="208"/>
      <c r="J126" s="208"/>
      <c r="K126" s="209">
        <f t="shared" si="1"/>
        <v>0</v>
      </c>
      <c r="L126" s="210"/>
      <c r="M126" s="35"/>
      <c r="N126" s="211" t="s">
        <v>1</v>
      </c>
      <c r="O126" s="212" t="s">
        <v>39</v>
      </c>
      <c r="P126" s="213">
        <f t="shared" si="2"/>
        <v>0</v>
      </c>
      <c r="Q126" s="213">
        <f t="shared" si="3"/>
        <v>0</v>
      </c>
      <c r="R126" s="213">
        <f t="shared" si="4"/>
        <v>0</v>
      </c>
      <c r="S126" s="66"/>
      <c r="T126" s="214">
        <f t="shared" si="5"/>
        <v>0</v>
      </c>
      <c r="U126" s="214">
        <v>0</v>
      </c>
      <c r="V126" s="214">
        <f t="shared" si="6"/>
        <v>0</v>
      </c>
      <c r="W126" s="214">
        <v>0</v>
      </c>
      <c r="X126" s="215">
        <f t="shared" si="7"/>
        <v>0</v>
      </c>
      <c r="Y126" s="30"/>
      <c r="Z126" s="30"/>
      <c r="AA126" s="30"/>
      <c r="AB126" s="30"/>
      <c r="AC126" s="30"/>
      <c r="AD126" s="30"/>
      <c r="AE126" s="30"/>
      <c r="AR126" s="216" t="s">
        <v>129</v>
      </c>
      <c r="AT126" s="216" t="s">
        <v>125</v>
      </c>
      <c r="AU126" s="216" t="s">
        <v>130</v>
      </c>
      <c r="AY126" s="14" t="s">
        <v>121</v>
      </c>
      <c r="BE126" s="217">
        <f t="shared" si="8"/>
        <v>0</v>
      </c>
      <c r="BF126" s="217">
        <f t="shared" si="9"/>
        <v>0</v>
      </c>
      <c r="BG126" s="217">
        <f t="shared" si="10"/>
        <v>0</v>
      </c>
      <c r="BH126" s="217">
        <f t="shared" si="11"/>
        <v>0</v>
      </c>
      <c r="BI126" s="217">
        <f t="shared" si="12"/>
        <v>0</v>
      </c>
      <c r="BJ126" s="14" t="s">
        <v>130</v>
      </c>
      <c r="BK126" s="217">
        <f t="shared" si="13"/>
        <v>0</v>
      </c>
      <c r="BL126" s="14" t="s">
        <v>129</v>
      </c>
      <c r="BM126" s="216" t="s">
        <v>141</v>
      </c>
    </row>
    <row r="127" spans="1:65" s="2" customFormat="1" ht="16.5" customHeight="1">
      <c r="A127" s="30"/>
      <c r="B127" s="31"/>
      <c r="C127" s="218" t="s">
        <v>142</v>
      </c>
      <c r="D127" s="218" t="s">
        <v>118</v>
      </c>
      <c r="E127" s="219" t="s">
        <v>143</v>
      </c>
      <c r="F127" s="220" t="s">
        <v>144</v>
      </c>
      <c r="G127" s="221" t="s">
        <v>135</v>
      </c>
      <c r="H127" s="222">
        <v>131.88</v>
      </c>
      <c r="I127" s="223"/>
      <c r="J127" s="224"/>
      <c r="K127" s="225">
        <f t="shared" si="1"/>
        <v>0</v>
      </c>
      <c r="L127" s="226"/>
      <c r="M127" s="227"/>
      <c r="N127" s="228" t="s">
        <v>1</v>
      </c>
      <c r="O127" s="212" t="s">
        <v>39</v>
      </c>
      <c r="P127" s="213">
        <f t="shared" si="2"/>
        <v>0</v>
      </c>
      <c r="Q127" s="213">
        <f t="shared" si="3"/>
        <v>0</v>
      </c>
      <c r="R127" s="213">
        <f t="shared" si="4"/>
        <v>0</v>
      </c>
      <c r="S127" s="66"/>
      <c r="T127" s="214">
        <f t="shared" si="5"/>
        <v>0</v>
      </c>
      <c r="U127" s="214">
        <v>1E-3</v>
      </c>
      <c r="V127" s="214">
        <f t="shared" si="6"/>
        <v>0.13188</v>
      </c>
      <c r="W127" s="214">
        <v>0</v>
      </c>
      <c r="X127" s="215">
        <f t="shared" si="7"/>
        <v>0</v>
      </c>
      <c r="Y127" s="30"/>
      <c r="Z127" s="30"/>
      <c r="AA127" s="30"/>
      <c r="AB127" s="30"/>
      <c r="AC127" s="30"/>
      <c r="AD127" s="30"/>
      <c r="AE127" s="30"/>
      <c r="AR127" s="216" t="s">
        <v>136</v>
      </c>
      <c r="AT127" s="216" t="s">
        <v>118</v>
      </c>
      <c r="AU127" s="216" t="s">
        <v>130</v>
      </c>
      <c r="AY127" s="14" t="s">
        <v>121</v>
      </c>
      <c r="BE127" s="217">
        <f t="shared" si="8"/>
        <v>0</v>
      </c>
      <c r="BF127" s="217">
        <f t="shared" si="9"/>
        <v>0</v>
      </c>
      <c r="BG127" s="217">
        <f t="shared" si="10"/>
        <v>0</v>
      </c>
      <c r="BH127" s="217">
        <f t="shared" si="11"/>
        <v>0</v>
      </c>
      <c r="BI127" s="217">
        <f t="shared" si="12"/>
        <v>0</v>
      </c>
      <c r="BJ127" s="14" t="s">
        <v>130</v>
      </c>
      <c r="BK127" s="217">
        <f t="shared" si="13"/>
        <v>0</v>
      </c>
      <c r="BL127" s="14" t="s">
        <v>136</v>
      </c>
      <c r="BM127" s="216" t="s">
        <v>145</v>
      </c>
    </row>
    <row r="128" spans="1:65" s="2" customFormat="1" ht="16.5" customHeight="1">
      <c r="A128" s="30"/>
      <c r="B128" s="31"/>
      <c r="C128" s="203" t="s">
        <v>146</v>
      </c>
      <c r="D128" s="203" t="s">
        <v>125</v>
      </c>
      <c r="E128" s="204" t="s">
        <v>147</v>
      </c>
      <c r="F128" s="205" t="s">
        <v>148</v>
      </c>
      <c r="G128" s="206" t="s">
        <v>149</v>
      </c>
      <c r="H128" s="207">
        <v>15</v>
      </c>
      <c r="I128" s="208"/>
      <c r="J128" s="208"/>
      <c r="K128" s="209">
        <f t="shared" si="1"/>
        <v>0</v>
      </c>
      <c r="L128" s="210"/>
      <c r="M128" s="35"/>
      <c r="N128" s="211" t="s">
        <v>1</v>
      </c>
      <c r="O128" s="212" t="s">
        <v>39</v>
      </c>
      <c r="P128" s="213">
        <f t="shared" si="2"/>
        <v>0</v>
      </c>
      <c r="Q128" s="213">
        <f t="shared" si="3"/>
        <v>0</v>
      </c>
      <c r="R128" s="213">
        <f t="shared" si="4"/>
        <v>0</v>
      </c>
      <c r="S128" s="66"/>
      <c r="T128" s="214">
        <f t="shared" si="5"/>
        <v>0</v>
      </c>
      <c r="U128" s="214">
        <v>0</v>
      </c>
      <c r="V128" s="214">
        <f t="shared" si="6"/>
        <v>0</v>
      </c>
      <c r="W128" s="214">
        <v>0</v>
      </c>
      <c r="X128" s="215">
        <f t="shared" si="7"/>
        <v>0</v>
      </c>
      <c r="Y128" s="30"/>
      <c r="Z128" s="30"/>
      <c r="AA128" s="30"/>
      <c r="AB128" s="30"/>
      <c r="AC128" s="30"/>
      <c r="AD128" s="30"/>
      <c r="AE128" s="30"/>
      <c r="AR128" s="216" t="s">
        <v>129</v>
      </c>
      <c r="AT128" s="216" t="s">
        <v>125</v>
      </c>
      <c r="AU128" s="216" t="s">
        <v>130</v>
      </c>
      <c r="AY128" s="14" t="s">
        <v>121</v>
      </c>
      <c r="BE128" s="217">
        <f t="shared" si="8"/>
        <v>0</v>
      </c>
      <c r="BF128" s="217">
        <f t="shared" si="9"/>
        <v>0</v>
      </c>
      <c r="BG128" s="217">
        <f t="shared" si="10"/>
        <v>0</v>
      </c>
      <c r="BH128" s="217">
        <f t="shared" si="11"/>
        <v>0</v>
      </c>
      <c r="BI128" s="217">
        <f t="shared" si="12"/>
        <v>0</v>
      </c>
      <c r="BJ128" s="14" t="s">
        <v>130</v>
      </c>
      <c r="BK128" s="217">
        <f t="shared" si="13"/>
        <v>0</v>
      </c>
      <c r="BL128" s="14" t="s">
        <v>129</v>
      </c>
      <c r="BM128" s="216" t="s">
        <v>150</v>
      </c>
    </row>
    <row r="129" spans="1:65" s="2" customFormat="1" ht="16.5" customHeight="1">
      <c r="A129" s="30"/>
      <c r="B129" s="31"/>
      <c r="C129" s="218" t="s">
        <v>151</v>
      </c>
      <c r="D129" s="218" t="s">
        <v>118</v>
      </c>
      <c r="E129" s="219" t="s">
        <v>152</v>
      </c>
      <c r="F129" s="220" t="s">
        <v>153</v>
      </c>
      <c r="G129" s="221" t="s">
        <v>149</v>
      </c>
      <c r="H129" s="222">
        <v>15</v>
      </c>
      <c r="I129" s="223"/>
      <c r="J129" s="224"/>
      <c r="K129" s="225">
        <f t="shared" si="1"/>
        <v>0</v>
      </c>
      <c r="L129" s="226"/>
      <c r="M129" s="227"/>
      <c r="N129" s="228" t="s">
        <v>1</v>
      </c>
      <c r="O129" s="212" t="s">
        <v>39</v>
      </c>
      <c r="P129" s="213">
        <f t="shared" si="2"/>
        <v>0</v>
      </c>
      <c r="Q129" s="213">
        <f t="shared" si="3"/>
        <v>0</v>
      </c>
      <c r="R129" s="213">
        <f t="shared" si="4"/>
        <v>0</v>
      </c>
      <c r="S129" s="66"/>
      <c r="T129" s="214">
        <f t="shared" si="5"/>
        <v>0</v>
      </c>
      <c r="U129" s="214">
        <v>3.0000000000000001E-5</v>
      </c>
      <c r="V129" s="214">
        <f t="shared" si="6"/>
        <v>4.4999999999999999E-4</v>
      </c>
      <c r="W129" s="214">
        <v>0</v>
      </c>
      <c r="X129" s="215">
        <f t="shared" si="7"/>
        <v>0</v>
      </c>
      <c r="Y129" s="30"/>
      <c r="Z129" s="30"/>
      <c r="AA129" s="30"/>
      <c r="AB129" s="30"/>
      <c r="AC129" s="30"/>
      <c r="AD129" s="30"/>
      <c r="AE129" s="30"/>
      <c r="AR129" s="216" t="s">
        <v>136</v>
      </c>
      <c r="AT129" s="216" t="s">
        <v>118</v>
      </c>
      <c r="AU129" s="216" t="s">
        <v>130</v>
      </c>
      <c r="AY129" s="14" t="s">
        <v>121</v>
      </c>
      <c r="BE129" s="217">
        <f t="shared" si="8"/>
        <v>0</v>
      </c>
      <c r="BF129" s="217">
        <f t="shared" si="9"/>
        <v>0</v>
      </c>
      <c r="BG129" s="217">
        <f t="shared" si="10"/>
        <v>0</v>
      </c>
      <c r="BH129" s="217">
        <f t="shared" si="11"/>
        <v>0</v>
      </c>
      <c r="BI129" s="217">
        <f t="shared" si="12"/>
        <v>0</v>
      </c>
      <c r="BJ129" s="14" t="s">
        <v>130</v>
      </c>
      <c r="BK129" s="217">
        <f t="shared" si="13"/>
        <v>0</v>
      </c>
      <c r="BL129" s="14" t="s">
        <v>136</v>
      </c>
      <c r="BM129" s="216" t="s">
        <v>154</v>
      </c>
    </row>
    <row r="130" spans="1:65" s="2" customFormat="1" ht="16.5" customHeight="1">
      <c r="A130" s="30"/>
      <c r="B130" s="31"/>
      <c r="C130" s="203" t="s">
        <v>155</v>
      </c>
      <c r="D130" s="203" t="s">
        <v>125</v>
      </c>
      <c r="E130" s="204" t="s">
        <v>156</v>
      </c>
      <c r="F130" s="205" t="s">
        <v>157</v>
      </c>
      <c r="G130" s="206" t="s">
        <v>149</v>
      </c>
      <c r="H130" s="207">
        <v>15</v>
      </c>
      <c r="I130" s="208"/>
      <c r="J130" s="208"/>
      <c r="K130" s="209">
        <f t="shared" si="1"/>
        <v>0</v>
      </c>
      <c r="L130" s="210"/>
      <c r="M130" s="35"/>
      <c r="N130" s="211" t="s">
        <v>1</v>
      </c>
      <c r="O130" s="212" t="s">
        <v>39</v>
      </c>
      <c r="P130" s="213">
        <f t="shared" si="2"/>
        <v>0</v>
      </c>
      <c r="Q130" s="213">
        <f t="shared" si="3"/>
        <v>0</v>
      </c>
      <c r="R130" s="213">
        <f t="shared" si="4"/>
        <v>0</v>
      </c>
      <c r="S130" s="66"/>
      <c r="T130" s="214">
        <f t="shared" si="5"/>
        <v>0</v>
      </c>
      <c r="U130" s="214">
        <v>0</v>
      </c>
      <c r="V130" s="214">
        <f t="shared" si="6"/>
        <v>0</v>
      </c>
      <c r="W130" s="214">
        <v>0</v>
      </c>
      <c r="X130" s="215">
        <f t="shared" si="7"/>
        <v>0</v>
      </c>
      <c r="Y130" s="30"/>
      <c r="Z130" s="30"/>
      <c r="AA130" s="30"/>
      <c r="AB130" s="30"/>
      <c r="AC130" s="30"/>
      <c r="AD130" s="30"/>
      <c r="AE130" s="30"/>
      <c r="AR130" s="216" t="s">
        <v>129</v>
      </c>
      <c r="AT130" s="216" t="s">
        <v>125</v>
      </c>
      <c r="AU130" s="216" t="s">
        <v>130</v>
      </c>
      <c r="AY130" s="14" t="s">
        <v>121</v>
      </c>
      <c r="BE130" s="217">
        <f t="shared" si="8"/>
        <v>0</v>
      </c>
      <c r="BF130" s="217">
        <f t="shared" si="9"/>
        <v>0</v>
      </c>
      <c r="BG130" s="217">
        <f t="shared" si="10"/>
        <v>0</v>
      </c>
      <c r="BH130" s="217">
        <f t="shared" si="11"/>
        <v>0</v>
      </c>
      <c r="BI130" s="217">
        <f t="shared" si="12"/>
        <v>0</v>
      </c>
      <c r="BJ130" s="14" t="s">
        <v>130</v>
      </c>
      <c r="BK130" s="217">
        <f t="shared" si="13"/>
        <v>0</v>
      </c>
      <c r="BL130" s="14" t="s">
        <v>129</v>
      </c>
      <c r="BM130" s="216" t="s">
        <v>158</v>
      </c>
    </row>
    <row r="131" spans="1:65" s="2" customFormat="1" ht="16.5" customHeight="1">
      <c r="A131" s="30"/>
      <c r="B131" s="31"/>
      <c r="C131" s="218" t="s">
        <v>159</v>
      </c>
      <c r="D131" s="218" t="s">
        <v>118</v>
      </c>
      <c r="E131" s="219" t="s">
        <v>160</v>
      </c>
      <c r="F131" s="220" t="s">
        <v>161</v>
      </c>
      <c r="G131" s="221" t="s">
        <v>149</v>
      </c>
      <c r="H131" s="222">
        <v>15</v>
      </c>
      <c r="I131" s="223"/>
      <c r="J131" s="224"/>
      <c r="K131" s="225">
        <f t="shared" si="1"/>
        <v>0</v>
      </c>
      <c r="L131" s="226"/>
      <c r="M131" s="227"/>
      <c r="N131" s="228" t="s">
        <v>1</v>
      </c>
      <c r="O131" s="212" t="s">
        <v>39</v>
      </c>
      <c r="P131" s="213">
        <f t="shared" si="2"/>
        <v>0</v>
      </c>
      <c r="Q131" s="213">
        <f t="shared" si="3"/>
        <v>0</v>
      </c>
      <c r="R131" s="213">
        <f t="shared" si="4"/>
        <v>0</v>
      </c>
      <c r="S131" s="66"/>
      <c r="T131" s="214">
        <f t="shared" si="5"/>
        <v>0</v>
      </c>
      <c r="U131" s="214">
        <v>1.7000000000000001E-4</v>
      </c>
      <c r="V131" s="214">
        <f t="shared" si="6"/>
        <v>2.5500000000000002E-3</v>
      </c>
      <c r="W131" s="214">
        <v>0</v>
      </c>
      <c r="X131" s="215">
        <f t="shared" si="7"/>
        <v>0</v>
      </c>
      <c r="Y131" s="30"/>
      <c r="Z131" s="30"/>
      <c r="AA131" s="30"/>
      <c r="AB131" s="30"/>
      <c r="AC131" s="30"/>
      <c r="AD131" s="30"/>
      <c r="AE131" s="30"/>
      <c r="AR131" s="216" t="s">
        <v>136</v>
      </c>
      <c r="AT131" s="216" t="s">
        <v>118</v>
      </c>
      <c r="AU131" s="216" t="s">
        <v>130</v>
      </c>
      <c r="AY131" s="14" t="s">
        <v>121</v>
      </c>
      <c r="BE131" s="217">
        <f t="shared" si="8"/>
        <v>0</v>
      </c>
      <c r="BF131" s="217">
        <f t="shared" si="9"/>
        <v>0</v>
      </c>
      <c r="BG131" s="217">
        <f t="shared" si="10"/>
        <v>0</v>
      </c>
      <c r="BH131" s="217">
        <f t="shared" si="11"/>
        <v>0</v>
      </c>
      <c r="BI131" s="217">
        <f t="shared" si="12"/>
        <v>0</v>
      </c>
      <c r="BJ131" s="14" t="s">
        <v>130</v>
      </c>
      <c r="BK131" s="217">
        <f t="shared" si="13"/>
        <v>0</v>
      </c>
      <c r="BL131" s="14" t="s">
        <v>136</v>
      </c>
      <c r="BM131" s="216" t="s">
        <v>162</v>
      </c>
    </row>
    <row r="132" spans="1:65" s="2" customFormat="1" ht="16.5" customHeight="1">
      <c r="A132" s="30"/>
      <c r="B132" s="31"/>
      <c r="C132" s="203" t="s">
        <v>163</v>
      </c>
      <c r="D132" s="203" t="s">
        <v>125</v>
      </c>
      <c r="E132" s="204" t="s">
        <v>164</v>
      </c>
      <c r="F132" s="205" t="s">
        <v>165</v>
      </c>
      <c r="G132" s="206" t="s">
        <v>149</v>
      </c>
      <c r="H132" s="207">
        <v>440</v>
      </c>
      <c r="I132" s="208"/>
      <c r="J132" s="208"/>
      <c r="K132" s="209">
        <f t="shared" si="1"/>
        <v>0</v>
      </c>
      <c r="L132" s="210"/>
      <c r="M132" s="35"/>
      <c r="N132" s="211" t="s">
        <v>1</v>
      </c>
      <c r="O132" s="212" t="s">
        <v>39</v>
      </c>
      <c r="P132" s="213">
        <f t="shared" si="2"/>
        <v>0</v>
      </c>
      <c r="Q132" s="213">
        <f t="shared" si="3"/>
        <v>0</v>
      </c>
      <c r="R132" s="213">
        <f t="shared" si="4"/>
        <v>0</v>
      </c>
      <c r="S132" s="66"/>
      <c r="T132" s="214">
        <f t="shared" si="5"/>
        <v>0</v>
      </c>
      <c r="U132" s="214">
        <v>0</v>
      </c>
      <c r="V132" s="214">
        <f t="shared" si="6"/>
        <v>0</v>
      </c>
      <c r="W132" s="214">
        <v>0</v>
      </c>
      <c r="X132" s="215">
        <f t="shared" si="7"/>
        <v>0</v>
      </c>
      <c r="Y132" s="30"/>
      <c r="Z132" s="30"/>
      <c r="AA132" s="30"/>
      <c r="AB132" s="30"/>
      <c r="AC132" s="30"/>
      <c r="AD132" s="30"/>
      <c r="AE132" s="30"/>
      <c r="AR132" s="216" t="s">
        <v>129</v>
      </c>
      <c r="AT132" s="216" t="s">
        <v>125</v>
      </c>
      <c r="AU132" s="216" t="s">
        <v>130</v>
      </c>
      <c r="AY132" s="14" t="s">
        <v>121</v>
      </c>
      <c r="BE132" s="217">
        <f t="shared" si="8"/>
        <v>0</v>
      </c>
      <c r="BF132" s="217">
        <f t="shared" si="9"/>
        <v>0</v>
      </c>
      <c r="BG132" s="217">
        <f t="shared" si="10"/>
        <v>0</v>
      </c>
      <c r="BH132" s="217">
        <f t="shared" si="11"/>
        <v>0</v>
      </c>
      <c r="BI132" s="217">
        <f t="shared" si="12"/>
        <v>0</v>
      </c>
      <c r="BJ132" s="14" t="s">
        <v>130</v>
      </c>
      <c r="BK132" s="217">
        <f t="shared" si="13"/>
        <v>0</v>
      </c>
      <c r="BL132" s="14" t="s">
        <v>129</v>
      </c>
      <c r="BM132" s="216" t="s">
        <v>166</v>
      </c>
    </row>
    <row r="133" spans="1:65" s="2" customFormat="1" ht="24" customHeight="1">
      <c r="A133" s="30"/>
      <c r="B133" s="31"/>
      <c r="C133" s="218" t="s">
        <v>167</v>
      </c>
      <c r="D133" s="218" t="s">
        <v>118</v>
      </c>
      <c r="E133" s="219" t="s">
        <v>168</v>
      </c>
      <c r="F133" s="220" t="s">
        <v>169</v>
      </c>
      <c r="G133" s="221" t="s">
        <v>149</v>
      </c>
      <c r="H133" s="222">
        <v>350</v>
      </c>
      <c r="I133" s="223"/>
      <c r="J133" s="224"/>
      <c r="K133" s="225">
        <f t="shared" si="1"/>
        <v>0</v>
      </c>
      <c r="L133" s="226"/>
      <c r="M133" s="227"/>
      <c r="N133" s="228" t="s">
        <v>1</v>
      </c>
      <c r="O133" s="212" t="s">
        <v>39</v>
      </c>
      <c r="P133" s="213">
        <f t="shared" si="2"/>
        <v>0</v>
      </c>
      <c r="Q133" s="213">
        <f t="shared" si="3"/>
        <v>0</v>
      </c>
      <c r="R133" s="213">
        <f t="shared" si="4"/>
        <v>0</v>
      </c>
      <c r="S133" s="66"/>
      <c r="T133" s="214">
        <f t="shared" si="5"/>
        <v>0</v>
      </c>
      <c r="U133" s="214">
        <v>4.0000000000000002E-4</v>
      </c>
      <c r="V133" s="214">
        <f t="shared" si="6"/>
        <v>0.14000000000000001</v>
      </c>
      <c r="W133" s="214">
        <v>0</v>
      </c>
      <c r="X133" s="215">
        <f t="shared" si="7"/>
        <v>0</v>
      </c>
      <c r="Y133" s="30"/>
      <c r="Z133" s="30"/>
      <c r="AA133" s="30"/>
      <c r="AB133" s="30"/>
      <c r="AC133" s="30"/>
      <c r="AD133" s="30"/>
      <c r="AE133" s="30"/>
      <c r="AR133" s="216" t="s">
        <v>136</v>
      </c>
      <c r="AT133" s="216" t="s">
        <v>118</v>
      </c>
      <c r="AU133" s="216" t="s">
        <v>130</v>
      </c>
      <c r="AY133" s="14" t="s">
        <v>121</v>
      </c>
      <c r="BE133" s="217">
        <f t="shared" si="8"/>
        <v>0</v>
      </c>
      <c r="BF133" s="217">
        <f t="shared" si="9"/>
        <v>0</v>
      </c>
      <c r="BG133" s="217">
        <f t="shared" si="10"/>
        <v>0</v>
      </c>
      <c r="BH133" s="217">
        <f t="shared" si="11"/>
        <v>0</v>
      </c>
      <c r="BI133" s="217">
        <f t="shared" si="12"/>
        <v>0</v>
      </c>
      <c r="BJ133" s="14" t="s">
        <v>130</v>
      </c>
      <c r="BK133" s="217">
        <f t="shared" si="13"/>
        <v>0</v>
      </c>
      <c r="BL133" s="14" t="s">
        <v>136</v>
      </c>
      <c r="BM133" s="216" t="s">
        <v>170</v>
      </c>
    </row>
    <row r="134" spans="1:65" s="2" customFormat="1" ht="24" customHeight="1">
      <c r="A134" s="30"/>
      <c r="B134" s="31"/>
      <c r="C134" s="218" t="s">
        <v>171</v>
      </c>
      <c r="D134" s="218" t="s">
        <v>118</v>
      </c>
      <c r="E134" s="219" t="s">
        <v>172</v>
      </c>
      <c r="F134" s="220" t="s">
        <v>173</v>
      </c>
      <c r="G134" s="221" t="s">
        <v>149</v>
      </c>
      <c r="H134" s="222">
        <v>90</v>
      </c>
      <c r="I134" s="223"/>
      <c r="J134" s="224"/>
      <c r="K134" s="225">
        <f t="shared" si="1"/>
        <v>0</v>
      </c>
      <c r="L134" s="226"/>
      <c r="M134" s="227"/>
      <c r="N134" s="228" t="s">
        <v>1</v>
      </c>
      <c r="O134" s="212" t="s">
        <v>39</v>
      </c>
      <c r="P134" s="213">
        <f t="shared" si="2"/>
        <v>0</v>
      </c>
      <c r="Q134" s="213">
        <f t="shared" si="3"/>
        <v>0</v>
      </c>
      <c r="R134" s="213">
        <f t="shared" si="4"/>
        <v>0</v>
      </c>
      <c r="S134" s="66"/>
      <c r="T134" s="214">
        <f t="shared" si="5"/>
        <v>0</v>
      </c>
      <c r="U134" s="214">
        <v>1.09E-3</v>
      </c>
      <c r="V134" s="214">
        <f t="shared" si="6"/>
        <v>9.8100000000000007E-2</v>
      </c>
      <c r="W134" s="214">
        <v>0</v>
      </c>
      <c r="X134" s="215">
        <f t="shared" si="7"/>
        <v>0</v>
      </c>
      <c r="Y134" s="30"/>
      <c r="Z134" s="30"/>
      <c r="AA134" s="30"/>
      <c r="AB134" s="30"/>
      <c r="AC134" s="30"/>
      <c r="AD134" s="30"/>
      <c r="AE134" s="30"/>
      <c r="AR134" s="216" t="s">
        <v>136</v>
      </c>
      <c r="AT134" s="216" t="s">
        <v>118</v>
      </c>
      <c r="AU134" s="216" t="s">
        <v>130</v>
      </c>
      <c r="AY134" s="14" t="s">
        <v>121</v>
      </c>
      <c r="BE134" s="217">
        <f t="shared" si="8"/>
        <v>0</v>
      </c>
      <c r="BF134" s="217">
        <f t="shared" si="9"/>
        <v>0</v>
      </c>
      <c r="BG134" s="217">
        <f t="shared" si="10"/>
        <v>0</v>
      </c>
      <c r="BH134" s="217">
        <f t="shared" si="11"/>
        <v>0</v>
      </c>
      <c r="BI134" s="217">
        <f t="shared" si="12"/>
        <v>0</v>
      </c>
      <c r="BJ134" s="14" t="s">
        <v>130</v>
      </c>
      <c r="BK134" s="217">
        <f t="shared" si="13"/>
        <v>0</v>
      </c>
      <c r="BL134" s="14" t="s">
        <v>136</v>
      </c>
      <c r="BM134" s="216" t="s">
        <v>174</v>
      </c>
    </row>
    <row r="135" spans="1:65" s="2" customFormat="1" ht="16.5" customHeight="1">
      <c r="A135" s="30"/>
      <c r="B135" s="31"/>
      <c r="C135" s="203" t="s">
        <v>175</v>
      </c>
      <c r="D135" s="203" t="s">
        <v>125</v>
      </c>
      <c r="E135" s="204" t="s">
        <v>176</v>
      </c>
      <c r="F135" s="205" t="s">
        <v>177</v>
      </c>
      <c r="G135" s="206" t="s">
        <v>149</v>
      </c>
      <c r="H135" s="207">
        <v>30</v>
      </c>
      <c r="I135" s="208"/>
      <c r="J135" s="208"/>
      <c r="K135" s="209">
        <f t="shared" si="1"/>
        <v>0</v>
      </c>
      <c r="L135" s="210"/>
      <c r="M135" s="35"/>
      <c r="N135" s="211" t="s">
        <v>1</v>
      </c>
      <c r="O135" s="212" t="s">
        <v>39</v>
      </c>
      <c r="P135" s="213">
        <f t="shared" si="2"/>
        <v>0</v>
      </c>
      <c r="Q135" s="213">
        <f t="shared" si="3"/>
        <v>0</v>
      </c>
      <c r="R135" s="213">
        <f t="shared" si="4"/>
        <v>0</v>
      </c>
      <c r="S135" s="66"/>
      <c r="T135" s="214">
        <f t="shared" si="5"/>
        <v>0</v>
      </c>
      <c r="U135" s="214">
        <v>0</v>
      </c>
      <c r="V135" s="214">
        <f t="shared" si="6"/>
        <v>0</v>
      </c>
      <c r="W135" s="214">
        <v>0</v>
      </c>
      <c r="X135" s="215">
        <f t="shared" si="7"/>
        <v>0</v>
      </c>
      <c r="Y135" s="30"/>
      <c r="Z135" s="30"/>
      <c r="AA135" s="30"/>
      <c r="AB135" s="30"/>
      <c r="AC135" s="30"/>
      <c r="AD135" s="30"/>
      <c r="AE135" s="30"/>
      <c r="AR135" s="216" t="s">
        <v>129</v>
      </c>
      <c r="AT135" s="216" t="s">
        <v>125</v>
      </c>
      <c r="AU135" s="216" t="s">
        <v>130</v>
      </c>
      <c r="AY135" s="14" t="s">
        <v>121</v>
      </c>
      <c r="BE135" s="217">
        <f t="shared" si="8"/>
        <v>0</v>
      </c>
      <c r="BF135" s="217">
        <f t="shared" si="9"/>
        <v>0</v>
      </c>
      <c r="BG135" s="217">
        <f t="shared" si="10"/>
        <v>0</v>
      </c>
      <c r="BH135" s="217">
        <f t="shared" si="11"/>
        <v>0</v>
      </c>
      <c r="BI135" s="217">
        <f t="shared" si="12"/>
        <v>0</v>
      </c>
      <c r="BJ135" s="14" t="s">
        <v>130</v>
      </c>
      <c r="BK135" s="217">
        <f t="shared" si="13"/>
        <v>0</v>
      </c>
      <c r="BL135" s="14" t="s">
        <v>129</v>
      </c>
      <c r="BM135" s="216" t="s">
        <v>178</v>
      </c>
    </row>
    <row r="136" spans="1:65" s="2" customFormat="1" ht="16.5" customHeight="1">
      <c r="A136" s="30"/>
      <c r="B136" s="31"/>
      <c r="C136" s="218" t="s">
        <v>179</v>
      </c>
      <c r="D136" s="218" t="s">
        <v>118</v>
      </c>
      <c r="E136" s="219" t="s">
        <v>180</v>
      </c>
      <c r="F136" s="220" t="s">
        <v>181</v>
      </c>
      <c r="G136" s="221" t="s">
        <v>149</v>
      </c>
      <c r="H136" s="222">
        <v>30</v>
      </c>
      <c r="I136" s="223"/>
      <c r="J136" s="224"/>
      <c r="K136" s="225">
        <f t="shared" si="1"/>
        <v>0</v>
      </c>
      <c r="L136" s="226"/>
      <c r="M136" s="227"/>
      <c r="N136" s="228" t="s">
        <v>1</v>
      </c>
      <c r="O136" s="212" t="s">
        <v>39</v>
      </c>
      <c r="P136" s="213">
        <f t="shared" si="2"/>
        <v>0</v>
      </c>
      <c r="Q136" s="213">
        <f t="shared" si="3"/>
        <v>0</v>
      </c>
      <c r="R136" s="213">
        <f t="shared" si="4"/>
        <v>0</v>
      </c>
      <c r="S136" s="66"/>
      <c r="T136" s="214">
        <f t="shared" si="5"/>
        <v>0</v>
      </c>
      <c r="U136" s="214">
        <v>2.2000000000000001E-4</v>
      </c>
      <c r="V136" s="214">
        <f t="shared" si="6"/>
        <v>6.6E-3</v>
      </c>
      <c r="W136" s="214">
        <v>0</v>
      </c>
      <c r="X136" s="215">
        <f t="shared" si="7"/>
        <v>0</v>
      </c>
      <c r="Y136" s="30"/>
      <c r="Z136" s="30"/>
      <c r="AA136" s="30"/>
      <c r="AB136" s="30"/>
      <c r="AC136" s="30"/>
      <c r="AD136" s="30"/>
      <c r="AE136" s="30"/>
      <c r="AR136" s="216" t="s">
        <v>136</v>
      </c>
      <c r="AT136" s="216" t="s">
        <v>118</v>
      </c>
      <c r="AU136" s="216" t="s">
        <v>130</v>
      </c>
      <c r="AY136" s="14" t="s">
        <v>121</v>
      </c>
      <c r="BE136" s="217">
        <f t="shared" si="8"/>
        <v>0</v>
      </c>
      <c r="BF136" s="217">
        <f t="shared" si="9"/>
        <v>0</v>
      </c>
      <c r="BG136" s="217">
        <f t="shared" si="10"/>
        <v>0</v>
      </c>
      <c r="BH136" s="217">
        <f t="shared" si="11"/>
        <v>0</v>
      </c>
      <c r="BI136" s="217">
        <f t="shared" si="12"/>
        <v>0</v>
      </c>
      <c r="BJ136" s="14" t="s">
        <v>130</v>
      </c>
      <c r="BK136" s="217">
        <f t="shared" si="13"/>
        <v>0</v>
      </c>
      <c r="BL136" s="14" t="s">
        <v>136</v>
      </c>
      <c r="BM136" s="216" t="s">
        <v>182</v>
      </c>
    </row>
    <row r="137" spans="1:65" s="2" customFormat="1" ht="16.5" customHeight="1">
      <c r="A137" s="30"/>
      <c r="B137" s="31"/>
      <c r="C137" s="203" t="s">
        <v>183</v>
      </c>
      <c r="D137" s="203" t="s">
        <v>125</v>
      </c>
      <c r="E137" s="204" t="s">
        <v>184</v>
      </c>
      <c r="F137" s="205" t="s">
        <v>185</v>
      </c>
      <c r="G137" s="206" t="s">
        <v>149</v>
      </c>
      <c r="H137" s="207">
        <v>10</v>
      </c>
      <c r="I137" s="208"/>
      <c r="J137" s="208"/>
      <c r="K137" s="209">
        <f t="shared" si="1"/>
        <v>0</v>
      </c>
      <c r="L137" s="210"/>
      <c r="M137" s="35"/>
      <c r="N137" s="211" t="s">
        <v>1</v>
      </c>
      <c r="O137" s="212" t="s">
        <v>39</v>
      </c>
      <c r="P137" s="213">
        <f t="shared" si="2"/>
        <v>0</v>
      </c>
      <c r="Q137" s="213">
        <f t="shared" si="3"/>
        <v>0</v>
      </c>
      <c r="R137" s="213">
        <f t="shared" si="4"/>
        <v>0</v>
      </c>
      <c r="S137" s="66"/>
      <c r="T137" s="214">
        <f t="shared" si="5"/>
        <v>0</v>
      </c>
      <c r="U137" s="214">
        <v>0</v>
      </c>
      <c r="V137" s="214">
        <f t="shared" si="6"/>
        <v>0</v>
      </c>
      <c r="W137" s="214">
        <v>0</v>
      </c>
      <c r="X137" s="215">
        <f t="shared" si="7"/>
        <v>0</v>
      </c>
      <c r="Y137" s="30"/>
      <c r="Z137" s="30"/>
      <c r="AA137" s="30"/>
      <c r="AB137" s="30"/>
      <c r="AC137" s="30"/>
      <c r="AD137" s="30"/>
      <c r="AE137" s="30"/>
      <c r="AR137" s="216" t="s">
        <v>129</v>
      </c>
      <c r="AT137" s="216" t="s">
        <v>125</v>
      </c>
      <c r="AU137" s="216" t="s">
        <v>130</v>
      </c>
      <c r="AY137" s="14" t="s">
        <v>121</v>
      </c>
      <c r="BE137" s="217">
        <f t="shared" si="8"/>
        <v>0</v>
      </c>
      <c r="BF137" s="217">
        <f t="shared" si="9"/>
        <v>0</v>
      </c>
      <c r="BG137" s="217">
        <f t="shared" si="10"/>
        <v>0</v>
      </c>
      <c r="BH137" s="217">
        <f t="shared" si="11"/>
        <v>0</v>
      </c>
      <c r="BI137" s="217">
        <f t="shared" si="12"/>
        <v>0</v>
      </c>
      <c r="BJ137" s="14" t="s">
        <v>130</v>
      </c>
      <c r="BK137" s="217">
        <f t="shared" si="13"/>
        <v>0</v>
      </c>
      <c r="BL137" s="14" t="s">
        <v>129</v>
      </c>
      <c r="BM137" s="216" t="s">
        <v>186</v>
      </c>
    </row>
    <row r="138" spans="1:65" s="2" customFormat="1" ht="16.5" customHeight="1">
      <c r="A138" s="30"/>
      <c r="B138" s="31"/>
      <c r="C138" s="218" t="s">
        <v>187</v>
      </c>
      <c r="D138" s="218" t="s">
        <v>118</v>
      </c>
      <c r="E138" s="219" t="s">
        <v>188</v>
      </c>
      <c r="F138" s="220" t="s">
        <v>189</v>
      </c>
      <c r="G138" s="221" t="s">
        <v>149</v>
      </c>
      <c r="H138" s="222">
        <v>10</v>
      </c>
      <c r="I138" s="223"/>
      <c r="J138" s="224"/>
      <c r="K138" s="225">
        <f t="shared" si="1"/>
        <v>0</v>
      </c>
      <c r="L138" s="226"/>
      <c r="M138" s="227"/>
      <c r="N138" s="228" t="s">
        <v>1</v>
      </c>
      <c r="O138" s="212" t="s">
        <v>39</v>
      </c>
      <c r="P138" s="213">
        <f t="shared" si="2"/>
        <v>0</v>
      </c>
      <c r="Q138" s="213">
        <f t="shared" si="3"/>
        <v>0</v>
      </c>
      <c r="R138" s="213">
        <f t="shared" si="4"/>
        <v>0</v>
      </c>
      <c r="S138" s="66"/>
      <c r="T138" s="214">
        <f t="shared" si="5"/>
        <v>0</v>
      </c>
      <c r="U138" s="214">
        <v>1.4999999999999999E-4</v>
      </c>
      <c r="V138" s="214">
        <f t="shared" si="6"/>
        <v>1.4999999999999998E-3</v>
      </c>
      <c r="W138" s="214">
        <v>0</v>
      </c>
      <c r="X138" s="215">
        <f t="shared" si="7"/>
        <v>0</v>
      </c>
      <c r="Y138" s="30"/>
      <c r="Z138" s="30"/>
      <c r="AA138" s="30"/>
      <c r="AB138" s="30"/>
      <c r="AC138" s="30"/>
      <c r="AD138" s="30"/>
      <c r="AE138" s="30"/>
      <c r="AR138" s="216" t="s">
        <v>136</v>
      </c>
      <c r="AT138" s="216" t="s">
        <v>118</v>
      </c>
      <c r="AU138" s="216" t="s">
        <v>130</v>
      </c>
      <c r="AY138" s="14" t="s">
        <v>121</v>
      </c>
      <c r="BE138" s="217">
        <f t="shared" si="8"/>
        <v>0</v>
      </c>
      <c r="BF138" s="217">
        <f t="shared" si="9"/>
        <v>0</v>
      </c>
      <c r="BG138" s="217">
        <f t="shared" si="10"/>
        <v>0</v>
      </c>
      <c r="BH138" s="217">
        <f t="shared" si="11"/>
        <v>0</v>
      </c>
      <c r="BI138" s="217">
        <f t="shared" si="12"/>
        <v>0</v>
      </c>
      <c r="BJ138" s="14" t="s">
        <v>130</v>
      </c>
      <c r="BK138" s="217">
        <f t="shared" si="13"/>
        <v>0</v>
      </c>
      <c r="BL138" s="14" t="s">
        <v>136</v>
      </c>
      <c r="BM138" s="216" t="s">
        <v>190</v>
      </c>
    </row>
    <row r="139" spans="1:65" s="2" customFormat="1" ht="24" customHeight="1">
      <c r="A139" s="30"/>
      <c r="B139" s="31"/>
      <c r="C139" s="203" t="s">
        <v>191</v>
      </c>
      <c r="D139" s="203" t="s">
        <v>125</v>
      </c>
      <c r="E139" s="204" t="s">
        <v>192</v>
      </c>
      <c r="F139" s="205" t="s">
        <v>193</v>
      </c>
      <c r="G139" s="206" t="s">
        <v>128</v>
      </c>
      <c r="H139" s="207">
        <v>440</v>
      </c>
      <c r="I139" s="208"/>
      <c r="J139" s="208"/>
      <c r="K139" s="209">
        <f t="shared" si="1"/>
        <v>0</v>
      </c>
      <c r="L139" s="210"/>
      <c r="M139" s="35"/>
      <c r="N139" s="211" t="s">
        <v>1</v>
      </c>
      <c r="O139" s="212" t="s">
        <v>39</v>
      </c>
      <c r="P139" s="213">
        <f t="shared" si="2"/>
        <v>0</v>
      </c>
      <c r="Q139" s="213">
        <f t="shared" si="3"/>
        <v>0</v>
      </c>
      <c r="R139" s="213">
        <f t="shared" si="4"/>
        <v>0</v>
      </c>
      <c r="S139" s="66"/>
      <c r="T139" s="214">
        <f t="shared" si="5"/>
        <v>0</v>
      </c>
      <c r="U139" s="214">
        <v>0</v>
      </c>
      <c r="V139" s="214">
        <f t="shared" si="6"/>
        <v>0</v>
      </c>
      <c r="W139" s="214">
        <v>0</v>
      </c>
      <c r="X139" s="215">
        <f t="shared" si="7"/>
        <v>0</v>
      </c>
      <c r="Y139" s="30"/>
      <c r="Z139" s="30"/>
      <c r="AA139" s="30"/>
      <c r="AB139" s="30"/>
      <c r="AC139" s="30"/>
      <c r="AD139" s="30"/>
      <c r="AE139" s="30"/>
      <c r="AR139" s="216" t="s">
        <v>129</v>
      </c>
      <c r="AT139" s="216" t="s">
        <v>125</v>
      </c>
      <c r="AU139" s="216" t="s">
        <v>130</v>
      </c>
      <c r="AY139" s="14" t="s">
        <v>121</v>
      </c>
      <c r="BE139" s="217">
        <f t="shared" si="8"/>
        <v>0</v>
      </c>
      <c r="BF139" s="217">
        <f t="shared" si="9"/>
        <v>0</v>
      </c>
      <c r="BG139" s="217">
        <f t="shared" si="10"/>
        <v>0</v>
      </c>
      <c r="BH139" s="217">
        <f t="shared" si="11"/>
        <v>0</v>
      </c>
      <c r="BI139" s="217">
        <f t="shared" si="12"/>
        <v>0</v>
      </c>
      <c r="BJ139" s="14" t="s">
        <v>130</v>
      </c>
      <c r="BK139" s="217">
        <f t="shared" si="13"/>
        <v>0</v>
      </c>
      <c r="BL139" s="14" t="s">
        <v>129</v>
      </c>
      <c r="BM139" s="216" t="s">
        <v>194</v>
      </c>
    </row>
    <row r="140" spans="1:65" s="2" customFormat="1" ht="16.5" customHeight="1">
      <c r="A140" s="30"/>
      <c r="B140" s="31"/>
      <c r="C140" s="218" t="s">
        <v>195</v>
      </c>
      <c r="D140" s="218" t="s">
        <v>118</v>
      </c>
      <c r="E140" s="219" t="s">
        <v>196</v>
      </c>
      <c r="F140" s="220" t="s">
        <v>197</v>
      </c>
      <c r="G140" s="221" t="s">
        <v>135</v>
      </c>
      <c r="H140" s="222">
        <v>59.4</v>
      </c>
      <c r="I140" s="223"/>
      <c r="J140" s="224"/>
      <c r="K140" s="225">
        <f t="shared" si="1"/>
        <v>0</v>
      </c>
      <c r="L140" s="226"/>
      <c r="M140" s="227"/>
      <c r="N140" s="228" t="s">
        <v>1</v>
      </c>
      <c r="O140" s="212" t="s">
        <v>39</v>
      </c>
      <c r="P140" s="213">
        <f t="shared" si="2"/>
        <v>0</v>
      </c>
      <c r="Q140" s="213">
        <f t="shared" si="3"/>
        <v>0</v>
      </c>
      <c r="R140" s="213">
        <f t="shared" si="4"/>
        <v>0</v>
      </c>
      <c r="S140" s="66"/>
      <c r="T140" s="214">
        <f t="shared" si="5"/>
        <v>0</v>
      </c>
      <c r="U140" s="214">
        <v>1E-3</v>
      </c>
      <c r="V140" s="214">
        <f t="shared" si="6"/>
        <v>5.9400000000000001E-2</v>
      </c>
      <c r="W140" s="214">
        <v>0</v>
      </c>
      <c r="X140" s="215">
        <f t="shared" si="7"/>
        <v>0</v>
      </c>
      <c r="Y140" s="30"/>
      <c r="Z140" s="30"/>
      <c r="AA140" s="30"/>
      <c r="AB140" s="30"/>
      <c r="AC140" s="30"/>
      <c r="AD140" s="30"/>
      <c r="AE140" s="30"/>
      <c r="AR140" s="216" t="s">
        <v>136</v>
      </c>
      <c r="AT140" s="216" t="s">
        <v>118</v>
      </c>
      <c r="AU140" s="216" t="s">
        <v>130</v>
      </c>
      <c r="AY140" s="14" t="s">
        <v>121</v>
      </c>
      <c r="BE140" s="217">
        <f t="shared" si="8"/>
        <v>0</v>
      </c>
      <c r="BF140" s="217">
        <f t="shared" si="9"/>
        <v>0</v>
      </c>
      <c r="BG140" s="217">
        <f t="shared" si="10"/>
        <v>0</v>
      </c>
      <c r="BH140" s="217">
        <f t="shared" si="11"/>
        <v>0</v>
      </c>
      <c r="BI140" s="217">
        <f t="shared" si="12"/>
        <v>0</v>
      </c>
      <c r="BJ140" s="14" t="s">
        <v>130</v>
      </c>
      <c r="BK140" s="217">
        <f t="shared" si="13"/>
        <v>0</v>
      </c>
      <c r="BL140" s="14" t="s">
        <v>136</v>
      </c>
      <c r="BM140" s="216" t="s">
        <v>198</v>
      </c>
    </row>
    <row r="141" spans="1:65" s="2" customFormat="1" ht="24" customHeight="1">
      <c r="A141" s="30"/>
      <c r="B141" s="31"/>
      <c r="C141" s="203" t="s">
        <v>199</v>
      </c>
      <c r="D141" s="203" t="s">
        <v>125</v>
      </c>
      <c r="E141" s="204" t="s">
        <v>200</v>
      </c>
      <c r="F141" s="205" t="s">
        <v>201</v>
      </c>
      <c r="G141" s="206" t="s">
        <v>128</v>
      </c>
      <c r="H141" s="207">
        <v>240</v>
      </c>
      <c r="I141" s="208"/>
      <c r="J141" s="208"/>
      <c r="K141" s="209">
        <f t="shared" si="1"/>
        <v>0</v>
      </c>
      <c r="L141" s="210"/>
      <c r="M141" s="35"/>
      <c r="N141" s="211" t="s">
        <v>1</v>
      </c>
      <c r="O141" s="212" t="s">
        <v>39</v>
      </c>
      <c r="P141" s="213">
        <f t="shared" si="2"/>
        <v>0</v>
      </c>
      <c r="Q141" s="213">
        <f t="shared" si="3"/>
        <v>0</v>
      </c>
      <c r="R141" s="213">
        <f t="shared" si="4"/>
        <v>0</v>
      </c>
      <c r="S141" s="66"/>
      <c r="T141" s="214">
        <f t="shared" si="5"/>
        <v>0</v>
      </c>
      <c r="U141" s="214">
        <v>0</v>
      </c>
      <c r="V141" s="214">
        <f t="shared" si="6"/>
        <v>0</v>
      </c>
      <c r="W141" s="214">
        <v>0</v>
      </c>
      <c r="X141" s="215">
        <f t="shared" si="7"/>
        <v>0</v>
      </c>
      <c r="Y141" s="30"/>
      <c r="Z141" s="30"/>
      <c r="AA141" s="30"/>
      <c r="AB141" s="30"/>
      <c r="AC141" s="30"/>
      <c r="AD141" s="30"/>
      <c r="AE141" s="30"/>
      <c r="AR141" s="216" t="s">
        <v>129</v>
      </c>
      <c r="AT141" s="216" t="s">
        <v>125</v>
      </c>
      <c r="AU141" s="216" t="s">
        <v>130</v>
      </c>
      <c r="AY141" s="14" t="s">
        <v>121</v>
      </c>
      <c r="BE141" s="217">
        <f t="shared" si="8"/>
        <v>0</v>
      </c>
      <c r="BF141" s="217">
        <f t="shared" si="9"/>
        <v>0</v>
      </c>
      <c r="BG141" s="217">
        <f t="shared" si="10"/>
        <v>0</v>
      </c>
      <c r="BH141" s="217">
        <f t="shared" si="11"/>
        <v>0</v>
      </c>
      <c r="BI141" s="217">
        <f t="shared" si="12"/>
        <v>0</v>
      </c>
      <c r="BJ141" s="14" t="s">
        <v>130</v>
      </c>
      <c r="BK141" s="217">
        <f t="shared" si="13"/>
        <v>0</v>
      </c>
      <c r="BL141" s="14" t="s">
        <v>129</v>
      </c>
      <c r="BM141" s="216" t="s">
        <v>202</v>
      </c>
    </row>
    <row r="142" spans="1:65" s="2" customFormat="1" ht="16.5" customHeight="1">
      <c r="A142" s="30"/>
      <c r="B142" s="31"/>
      <c r="C142" s="218" t="s">
        <v>203</v>
      </c>
      <c r="D142" s="218" t="s">
        <v>118</v>
      </c>
      <c r="E142" s="219" t="s">
        <v>196</v>
      </c>
      <c r="F142" s="220" t="s">
        <v>197</v>
      </c>
      <c r="G142" s="221" t="s">
        <v>135</v>
      </c>
      <c r="H142" s="222">
        <v>32.4</v>
      </c>
      <c r="I142" s="223"/>
      <c r="J142" s="224"/>
      <c r="K142" s="225">
        <f t="shared" si="1"/>
        <v>0</v>
      </c>
      <c r="L142" s="226"/>
      <c r="M142" s="227"/>
      <c r="N142" s="228" t="s">
        <v>1</v>
      </c>
      <c r="O142" s="212" t="s">
        <v>39</v>
      </c>
      <c r="P142" s="213">
        <f t="shared" si="2"/>
        <v>0</v>
      </c>
      <c r="Q142" s="213">
        <f t="shared" si="3"/>
        <v>0</v>
      </c>
      <c r="R142" s="213">
        <f t="shared" si="4"/>
        <v>0</v>
      </c>
      <c r="S142" s="66"/>
      <c r="T142" s="214">
        <f t="shared" si="5"/>
        <v>0</v>
      </c>
      <c r="U142" s="214">
        <v>1E-3</v>
      </c>
      <c r="V142" s="214">
        <f t="shared" si="6"/>
        <v>3.2399999999999998E-2</v>
      </c>
      <c r="W142" s="214">
        <v>0</v>
      </c>
      <c r="X142" s="215">
        <f t="shared" si="7"/>
        <v>0</v>
      </c>
      <c r="Y142" s="30"/>
      <c r="Z142" s="30"/>
      <c r="AA142" s="30"/>
      <c r="AB142" s="30"/>
      <c r="AC142" s="30"/>
      <c r="AD142" s="30"/>
      <c r="AE142" s="30"/>
      <c r="AR142" s="216" t="s">
        <v>136</v>
      </c>
      <c r="AT142" s="216" t="s">
        <v>118</v>
      </c>
      <c r="AU142" s="216" t="s">
        <v>130</v>
      </c>
      <c r="AY142" s="14" t="s">
        <v>121</v>
      </c>
      <c r="BE142" s="217">
        <f t="shared" si="8"/>
        <v>0</v>
      </c>
      <c r="BF142" s="217">
        <f t="shared" si="9"/>
        <v>0</v>
      </c>
      <c r="BG142" s="217">
        <f t="shared" si="10"/>
        <v>0</v>
      </c>
      <c r="BH142" s="217">
        <f t="shared" si="11"/>
        <v>0</v>
      </c>
      <c r="BI142" s="217">
        <f t="shared" si="12"/>
        <v>0</v>
      </c>
      <c r="BJ142" s="14" t="s">
        <v>130</v>
      </c>
      <c r="BK142" s="217">
        <f t="shared" si="13"/>
        <v>0</v>
      </c>
      <c r="BL142" s="14" t="s">
        <v>136</v>
      </c>
      <c r="BM142" s="216" t="s">
        <v>204</v>
      </c>
    </row>
    <row r="143" spans="1:65" s="2" customFormat="1" ht="24" customHeight="1">
      <c r="A143" s="30"/>
      <c r="B143" s="31"/>
      <c r="C143" s="203" t="s">
        <v>205</v>
      </c>
      <c r="D143" s="203" t="s">
        <v>125</v>
      </c>
      <c r="E143" s="204" t="s">
        <v>206</v>
      </c>
      <c r="F143" s="205" t="s">
        <v>207</v>
      </c>
      <c r="G143" s="206" t="s">
        <v>149</v>
      </c>
      <c r="H143" s="207">
        <v>160</v>
      </c>
      <c r="I143" s="208"/>
      <c r="J143" s="208"/>
      <c r="K143" s="209">
        <f t="shared" si="1"/>
        <v>0</v>
      </c>
      <c r="L143" s="210"/>
      <c r="M143" s="35"/>
      <c r="N143" s="211" t="s">
        <v>1</v>
      </c>
      <c r="O143" s="212" t="s">
        <v>39</v>
      </c>
      <c r="P143" s="213">
        <f t="shared" si="2"/>
        <v>0</v>
      </c>
      <c r="Q143" s="213">
        <f t="shared" si="3"/>
        <v>0</v>
      </c>
      <c r="R143" s="213">
        <f t="shared" si="4"/>
        <v>0</v>
      </c>
      <c r="S143" s="66"/>
      <c r="T143" s="214">
        <f t="shared" si="5"/>
        <v>0</v>
      </c>
      <c r="U143" s="214">
        <v>0</v>
      </c>
      <c r="V143" s="214">
        <f t="shared" si="6"/>
        <v>0</v>
      </c>
      <c r="W143" s="214">
        <v>0</v>
      </c>
      <c r="X143" s="215">
        <f t="shared" si="7"/>
        <v>0</v>
      </c>
      <c r="Y143" s="30"/>
      <c r="Z143" s="30"/>
      <c r="AA143" s="30"/>
      <c r="AB143" s="30"/>
      <c r="AC143" s="30"/>
      <c r="AD143" s="30"/>
      <c r="AE143" s="30"/>
      <c r="AR143" s="216" t="s">
        <v>129</v>
      </c>
      <c r="AT143" s="216" t="s">
        <v>125</v>
      </c>
      <c r="AU143" s="216" t="s">
        <v>130</v>
      </c>
      <c r="AY143" s="14" t="s">
        <v>121</v>
      </c>
      <c r="BE143" s="217">
        <f t="shared" si="8"/>
        <v>0</v>
      </c>
      <c r="BF143" s="217">
        <f t="shared" si="9"/>
        <v>0</v>
      </c>
      <c r="BG143" s="217">
        <f t="shared" si="10"/>
        <v>0</v>
      </c>
      <c r="BH143" s="217">
        <f t="shared" si="11"/>
        <v>0</v>
      </c>
      <c r="BI143" s="217">
        <f t="shared" si="12"/>
        <v>0</v>
      </c>
      <c r="BJ143" s="14" t="s">
        <v>130</v>
      </c>
      <c r="BK143" s="217">
        <f t="shared" si="13"/>
        <v>0</v>
      </c>
      <c r="BL143" s="14" t="s">
        <v>129</v>
      </c>
      <c r="BM143" s="216" t="s">
        <v>208</v>
      </c>
    </row>
    <row r="144" spans="1:65" s="2" customFormat="1" ht="24" customHeight="1">
      <c r="A144" s="30"/>
      <c r="B144" s="31"/>
      <c r="C144" s="218" t="s">
        <v>209</v>
      </c>
      <c r="D144" s="218" t="s">
        <v>118</v>
      </c>
      <c r="E144" s="219" t="s">
        <v>210</v>
      </c>
      <c r="F144" s="220" t="s">
        <v>211</v>
      </c>
      <c r="G144" s="221" t="s">
        <v>149</v>
      </c>
      <c r="H144" s="222">
        <v>160</v>
      </c>
      <c r="I144" s="223"/>
      <c r="J144" s="224"/>
      <c r="K144" s="225">
        <f t="shared" si="1"/>
        <v>0</v>
      </c>
      <c r="L144" s="226"/>
      <c r="M144" s="227"/>
      <c r="N144" s="228" t="s">
        <v>1</v>
      </c>
      <c r="O144" s="212" t="s">
        <v>39</v>
      </c>
      <c r="P144" s="213">
        <f t="shared" si="2"/>
        <v>0</v>
      </c>
      <c r="Q144" s="213">
        <f t="shared" si="3"/>
        <v>0</v>
      </c>
      <c r="R144" s="213">
        <f t="shared" si="4"/>
        <v>0</v>
      </c>
      <c r="S144" s="66"/>
      <c r="T144" s="214">
        <f t="shared" si="5"/>
        <v>0</v>
      </c>
      <c r="U144" s="214">
        <v>2.0000000000000001E-4</v>
      </c>
      <c r="V144" s="214">
        <f t="shared" si="6"/>
        <v>3.2000000000000001E-2</v>
      </c>
      <c r="W144" s="214">
        <v>0</v>
      </c>
      <c r="X144" s="215">
        <f t="shared" si="7"/>
        <v>0</v>
      </c>
      <c r="Y144" s="30"/>
      <c r="Z144" s="30"/>
      <c r="AA144" s="30"/>
      <c r="AB144" s="30"/>
      <c r="AC144" s="30"/>
      <c r="AD144" s="30"/>
      <c r="AE144" s="30"/>
      <c r="AR144" s="216" t="s">
        <v>136</v>
      </c>
      <c r="AT144" s="216" t="s">
        <v>118</v>
      </c>
      <c r="AU144" s="216" t="s">
        <v>130</v>
      </c>
      <c r="AY144" s="14" t="s">
        <v>121</v>
      </c>
      <c r="BE144" s="217">
        <f t="shared" si="8"/>
        <v>0</v>
      </c>
      <c r="BF144" s="217">
        <f t="shared" si="9"/>
        <v>0</v>
      </c>
      <c r="BG144" s="217">
        <f t="shared" si="10"/>
        <v>0</v>
      </c>
      <c r="BH144" s="217">
        <f t="shared" si="11"/>
        <v>0</v>
      </c>
      <c r="BI144" s="217">
        <f t="shared" si="12"/>
        <v>0</v>
      </c>
      <c r="BJ144" s="14" t="s">
        <v>130</v>
      </c>
      <c r="BK144" s="217">
        <f t="shared" si="13"/>
        <v>0</v>
      </c>
      <c r="BL144" s="14" t="s">
        <v>136</v>
      </c>
      <c r="BM144" s="216" t="s">
        <v>212</v>
      </c>
    </row>
    <row r="145" spans="1:65" s="2" customFormat="1" ht="16.5" customHeight="1">
      <c r="A145" s="30"/>
      <c r="B145" s="31"/>
      <c r="C145" s="203" t="s">
        <v>213</v>
      </c>
      <c r="D145" s="203" t="s">
        <v>125</v>
      </c>
      <c r="E145" s="204" t="s">
        <v>214</v>
      </c>
      <c r="F145" s="205" t="s">
        <v>215</v>
      </c>
      <c r="G145" s="206" t="s">
        <v>149</v>
      </c>
      <c r="H145" s="207">
        <v>30</v>
      </c>
      <c r="I145" s="208"/>
      <c r="J145" s="208"/>
      <c r="K145" s="209">
        <f t="shared" si="1"/>
        <v>0</v>
      </c>
      <c r="L145" s="210"/>
      <c r="M145" s="35"/>
      <c r="N145" s="211" t="s">
        <v>1</v>
      </c>
      <c r="O145" s="212" t="s">
        <v>39</v>
      </c>
      <c r="P145" s="213">
        <f t="shared" si="2"/>
        <v>0</v>
      </c>
      <c r="Q145" s="213">
        <f t="shared" si="3"/>
        <v>0</v>
      </c>
      <c r="R145" s="213">
        <f t="shared" si="4"/>
        <v>0</v>
      </c>
      <c r="S145" s="66"/>
      <c r="T145" s="214">
        <f t="shared" si="5"/>
        <v>0</v>
      </c>
      <c r="U145" s="214">
        <v>0</v>
      </c>
      <c r="V145" s="214">
        <f t="shared" si="6"/>
        <v>0</v>
      </c>
      <c r="W145" s="214">
        <v>0</v>
      </c>
      <c r="X145" s="215">
        <f t="shared" si="7"/>
        <v>0</v>
      </c>
      <c r="Y145" s="30"/>
      <c r="Z145" s="30"/>
      <c r="AA145" s="30"/>
      <c r="AB145" s="30"/>
      <c r="AC145" s="30"/>
      <c r="AD145" s="30"/>
      <c r="AE145" s="30"/>
      <c r="AR145" s="216" t="s">
        <v>129</v>
      </c>
      <c r="AT145" s="216" t="s">
        <v>125</v>
      </c>
      <c r="AU145" s="216" t="s">
        <v>130</v>
      </c>
      <c r="AY145" s="14" t="s">
        <v>121</v>
      </c>
      <c r="BE145" s="217">
        <f t="shared" si="8"/>
        <v>0</v>
      </c>
      <c r="BF145" s="217">
        <f t="shared" si="9"/>
        <v>0</v>
      </c>
      <c r="BG145" s="217">
        <f t="shared" si="10"/>
        <v>0</v>
      </c>
      <c r="BH145" s="217">
        <f t="shared" si="11"/>
        <v>0</v>
      </c>
      <c r="BI145" s="217">
        <f t="shared" si="12"/>
        <v>0</v>
      </c>
      <c r="BJ145" s="14" t="s">
        <v>130</v>
      </c>
      <c r="BK145" s="217">
        <f t="shared" si="13"/>
        <v>0</v>
      </c>
      <c r="BL145" s="14" t="s">
        <v>129</v>
      </c>
      <c r="BM145" s="216" t="s">
        <v>216</v>
      </c>
    </row>
    <row r="146" spans="1:65" s="2" customFormat="1" ht="24" customHeight="1">
      <c r="A146" s="30"/>
      <c r="B146" s="31"/>
      <c r="C146" s="218" t="s">
        <v>217</v>
      </c>
      <c r="D146" s="218" t="s">
        <v>118</v>
      </c>
      <c r="E146" s="219" t="s">
        <v>218</v>
      </c>
      <c r="F146" s="220" t="s">
        <v>219</v>
      </c>
      <c r="G146" s="221" t="s">
        <v>149</v>
      </c>
      <c r="H146" s="222">
        <v>30</v>
      </c>
      <c r="I146" s="223"/>
      <c r="J146" s="224"/>
      <c r="K146" s="225">
        <f t="shared" si="1"/>
        <v>0</v>
      </c>
      <c r="L146" s="226"/>
      <c r="M146" s="227"/>
      <c r="N146" s="228" t="s">
        <v>1</v>
      </c>
      <c r="O146" s="212" t="s">
        <v>39</v>
      </c>
      <c r="P146" s="213">
        <f t="shared" si="2"/>
        <v>0</v>
      </c>
      <c r="Q146" s="213">
        <f t="shared" si="3"/>
        <v>0</v>
      </c>
      <c r="R146" s="213">
        <f t="shared" si="4"/>
        <v>0</v>
      </c>
      <c r="S146" s="66"/>
      <c r="T146" s="214">
        <f t="shared" si="5"/>
        <v>0</v>
      </c>
      <c r="U146" s="214">
        <v>1E-4</v>
      </c>
      <c r="V146" s="214">
        <f t="shared" si="6"/>
        <v>3.0000000000000001E-3</v>
      </c>
      <c r="W146" s="214">
        <v>0</v>
      </c>
      <c r="X146" s="215">
        <f t="shared" si="7"/>
        <v>0</v>
      </c>
      <c r="Y146" s="30"/>
      <c r="Z146" s="30"/>
      <c r="AA146" s="30"/>
      <c r="AB146" s="30"/>
      <c r="AC146" s="30"/>
      <c r="AD146" s="30"/>
      <c r="AE146" s="30"/>
      <c r="AR146" s="216" t="s">
        <v>136</v>
      </c>
      <c r="AT146" s="216" t="s">
        <v>118</v>
      </c>
      <c r="AU146" s="216" t="s">
        <v>130</v>
      </c>
      <c r="AY146" s="14" t="s">
        <v>121</v>
      </c>
      <c r="BE146" s="217">
        <f t="shared" si="8"/>
        <v>0</v>
      </c>
      <c r="BF146" s="217">
        <f t="shared" si="9"/>
        <v>0</v>
      </c>
      <c r="BG146" s="217">
        <f t="shared" si="10"/>
        <v>0</v>
      </c>
      <c r="BH146" s="217">
        <f t="shared" si="11"/>
        <v>0</v>
      </c>
      <c r="BI146" s="217">
        <f t="shared" si="12"/>
        <v>0</v>
      </c>
      <c r="BJ146" s="14" t="s">
        <v>130</v>
      </c>
      <c r="BK146" s="217">
        <f t="shared" si="13"/>
        <v>0</v>
      </c>
      <c r="BL146" s="14" t="s">
        <v>136</v>
      </c>
      <c r="BM146" s="216" t="s">
        <v>220</v>
      </c>
    </row>
    <row r="147" spans="1:65" s="2" customFormat="1" ht="16.5" customHeight="1">
      <c r="A147" s="30"/>
      <c r="B147" s="31"/>
      <c r="C147" s="203" t="s">
        <v>221</v>
      </c>
      <c r="D147" s="203" t="s">
        <v>125</v>
      </c>
      <c r="E147" s="204" t="s">
        <v>222</v>
      </c>
      <c r="F147" s="205" t="s">
        <v>223</v>
      </c>
      <c r="G147" s="206" t="s">
        <v>128</v>
      </c>
      <c r="H147" s="207">
        <v>4</v>
      </c>
      <c r="I147" s="208"/>
      <c r="J147" s="208"/>
      <c r="K147" s="209">
        <f t="shared" si="1"/>
        <v>0</v>
      </c>
      <c r="L147" s="210"/>
      <c r="M147" s="35"/>
      <c r="N147" s="211" t="s">
        <v>1</v>
      </c>
      <c r="O147" s="212" t="s">
        <v>39</v>
      </c>
      <c r="P147" s="213">
        <f t="shared" si="2"/>
        <v>0</v>
      </c>
      <c r="Q147" s="213">
        <f t="shared" si="3"/>
        <v>0</v>
      </c>
      <c r="R147" s="213">
        <f t="shared" si="4"/>
        <v>0</v>
      </c>
      <c r="S147" s="66"/>
      <c r="T147" s="214">
        <f t="shared" si="5"/>
        <v>0</v>
      </c>
      <c r="U147" s="214">
        <v>0</v>
      </c>
      <c r="V147" s="214">
        <f t="shared" si="6"/>
        <v>0</v>
      </c>
      <c r="W147" s="214">
        <v>0</v>
      </c>
      <c r="X147" s="215">
        <f t="shared" si="7"/>
        <v>0</v>
      </c>
      <c r="Y147" s="30"/>
      <c r="Z147" s="30"/>
      <c r="AA147" s="30"/>
      <c r="AB147" s="30"/>
      <c r="AC147" s="30"/>
      <c r="AD147" s="30"/>
      <c r="AE147" s="30"/>
      <c r="AR147" s="216" t="s">
        <v>224</v>
      </c>
      <c r="AT147" s="216" t="s">
        <v>125</v>
      </c>
      <c r="AU147" s="216" t="s">
        <v>130</v>
      </c>
      <c r="AY147" s="14" t="s">
        <v>121</v>
      </c>
      <c r="BE147" s="217">
        <f t="shared" si="8"/>
        <v>0</v>
      </c>
      <c r="BF147" s="217">
        <f t="shared" si="9"/>
        <v>0</v>
      </c>
      <c r="BG147" s="217">
        <f t="shared" si="10"/>
        <v>0</v>
      </c>
      <c r="BH147" s="217">
        <f t="shared" si="11"/>
        <v>0</v>
      </c>
      <c r="BI147" s="217">
        <f t="shared" si="12"/>
        <v>0</v>
      </c>
      <c r="BJ147" s="14" t="s">
        <v>130</v>
      </c>
      <c r="BK147" s="217">
        <f t="shared" si="13"/>
        <v>0</v>
      </c>
      <c r="BL147" s="14" t="s">
        <v>224</v>
      </c>
      <c r="BM147" s="216" t="s">
        <v>225</v>
      </c>
    </row>
    <row r="148" spans="1:65" s="2" customFormat="1" ht="16.5" customHeight="1">
      <c r="A148" s="30"/>
      <c r="B148" s="31"/>
      <c r="C148" s="218" t="s">
        <v>226</v>
      </c>
      <c r="D148" s="218" t="s">
        <v>118</v>
      </c>
      <c r="E148" s="219" t="s">
        <v>227</v>
      </c>
      <c r="F148" s="220" t="s">
        <v>228</v>
      </c>
      <c r="G148" s="221" t="s">
        <v>149</v>
      </c>
      <c r="H148" s="222">
        <v>4</v>
      </c>
      <c r="I148" s="223"/>
      <c r="J148" s="224"/>
      <c r="K148" s="225">
        <f t="shared" si="1"/>
        <v>0</v>
      </c>
      <c r="L148" s="226"/>
      <c r="M148" s="227"/>
      <c r="N148" s="228" t="s">
        <v>1</v>
      </c>
      <c r="O148" s="212" t="s">
        <v>39</v>
      </c>
      <c r="P148" s="213">
        <f t="shared" si="2"/>
        <v>0</v>
      </c>
      <c r="Q148" s="213">
        <f t="shared" si="3"/>
        <v>0</v>
      </c>
      <c r="R148" s="213">
        <f t="shared" si="4"/>
        <v>0</v>
      </c>
      <c r="S148" s="66"/>
      <c r="T148" s="214">
        <f t="shared" si="5"/>
        <v>0</v>
      </c>
      <c r="U148" s="214">
        <v>7.9299999999999995E-3</v>
      </c>
      <c r="V148" s="214">
        <f t="shared" si="6"/>
        <v>3.1719999999999998E-2</v>
      </c>
      <c r="W148" s="214">
        <v>0</v>
      </c>
      <c r="X148" s="215">
        <f t="shared" si="7"/>
        <v>0</v>
      </c>
      <c r="Y148" s="30"/>
      <c r="Z148" s="30"/>
      <c r="AA148" s="30"/>
      <c r="AB148" s="30"/>
      <c r="AC148" s="30"/>
      <c r="AD148" s="30"/>
      <c r="AE148" s="30"/>
      <c r="AR148" s="216" t="s">
        <v>136</v>
      </c>
      <c r="AT148" s="216" t="s">
        <v>118</v>
      </c>
      <c r="AU148" s="216" t="s">
        <v>130</v>
      </c>
      <c r="AY148" s="14" t="s">
        <v>121</v>
      </c>
      <c r="BE148" s="217">
        <f t="shared" si="8"/>
        <v>0</v>
      </c>
      <c r="BF148" s="217">
        <f t="shared" si="9"/>
        <v>0</v>
      </c>
      <c r="BG148" s="217">
        <f t="shared" si="10"/>
        <v>0</v>
      </c>
      <c r="BH148" s="217">
        <f t="shared" si="11"/>
        <v>0</v>
      </c>
      <c r="BI148" s="217">
        <f t="shared" si="12"/>
        <v>0</v>
      </c>
      <c r="BJ148" s="14" t="s">
        <v>130</v>
      </c>
      <c r="BK148" s="217">
        <f t="shared" si="13"/>
        <v>0</v>
      </c>
      <c r="BL148" s="14" t="s">
        <v>136</v>
      </c>
      <c r="BM148" s="216" t="s">
        <v>229</v>
      </c>
    </row>
    <row r="149" spans="1:65" s="2" customFormat="1" ht="16.5" customHeight="1">
      <c r="A149" s="30"/>
      <c r="B149" s="31"/>
      <c r="C149" s="203" t="s">
        <v>230</v>
      </c>
      <c r="D149" s="203" t="s">
        <v>125</v>
      </c>
      <c r="E149" s="204" t="s">
        <v>231</v>
      </c>
      <c r="F149" s="205" t="s">
        <v>232</v>
      </c>
      <c r="G149" s="206" t="s">
        <v>149</v>
      </c>
      <c r="H149" s="207">
        <v>8</v>
      </c>
      <c r="I149" s="208"/>
      <c r="J149" s="208"/>
      <c r="K149" s="209">
        <f t="shared" si="1"/>
        <v>0</v>
      </c>
      <c r="L149" s="210"/>
      <c r="M149" s="35"/>
      <c r="N149" s="211" t="s">
        <v>1</v>
      </c>
      <c r="O149" s="212" t="s">
        <v>39</v>
      </c>
      <c r="P149" s="213">
        <f t="shared" si="2"/>
        <v>0</v>
      </c>
      <c r="Q149" s="213">
        <f t="shared" si="3"/>
        <v>0</v>
      </c>
      <c r="R149" s="213">
        <f t="shared" si="4"/>
        <v>0</v>
      </c>
      <c r="S149" s="66"/>
      <c r="T149" s="214">
        <f t="shared" si="5"/>
        <v>0</v>
      </c>
      <c r="U149" s="214">
        <v>0</v>
      </c>
      <c r="V149" s="214">
        <f t="shared" si="6"/>
        <v>0</v>
      </c>
      <c r="W149" s="214">
        <v>0</v>
      </c>
      <c r="X149" s="215">
        <f t="shared" si="7"/>
        <v>0</v>
      </c>
      <c r="Y149" s="30"/>
      <c r="Z149" s="30"/>
      <c r="AA149" s="30"/>
      <c r="AB149" s="30"/>
      <c r="AC149" s="30"/>
      <c r="AD149" s="30"/>
      <c r="AE149" s="30"/>
      <c r="AR149" s="216" t="s">
        <v>224</v>
      </c>
      <c r="AT149" s="216" t="s">
        <v>125</v>
      </c>
      <c r="AU149" s="216" t="s">
        <v>130</v>
      </c>
      <c r="AY149" s="14" t="s">
        <v>121</v>
      </c>
      <c r="BE149" s="217">
        <f t="shared" si="8"/>
        <v>0</v>
      </c>
      <c r="BF149" s="217">
        <f t="shared" si="9"/>
        <v>0</v>
      </c>
      <c r="BG149" s="217">
        <f t="shared" si="10"/>
        <v>0</v>
      </c>
      <c r="BH149" s="217">
        <f t="shared" si="11"/>
        <v>0</v>
      </c>
      <c r="BI149" s="217">
        <f t="shared" si="12"/>
        <v>0</v>
      </c>
      <c r="BJ149" s="14" t="s">
        <v>130</v>
      </c>
      <c r="BK149" s="217">
        <f t="shared" si="13"/>
        <v>0</v>
      </c>
      <c r="BL149" s="14" t="s">
        <v>224</v>
      </c>
      <c r="BM149" s="216" t="s">
        <v>233</v>
      </c>
    </row>
    <row r="150" spans="1:65" s="2" customFormat="1" ht="16.5" customHeight="1">
      <c r="A150" s="30"/>
      <c r="B150" s="31"/>
      <c r="C150" s="218" t="s">
        <v>234</v>
      </c>
      <c r="D150" s="218" t="s">
        <v>118</v>
      </c>
      <c r="E150" s="219" t="s">
        <v>235</v>
      </c>
      <c r="F150" s="220" t="s">
        <v>236</v>
      </c>
      <c r="G150" s="221" t="s">
        <v>149</v>
      </c>
      <c r="H150" s="222">
        <v>8</v>
      </c>
      <c r="I150" s="223"/>
      <c r="J150" s="224"/>
      <c r="K150" s="225">
        <f t="shared" si="1"/>
        <v>0</v>
      </c>
      <c r="L150" s="226"/>
      <c r="M150" s="227"/>
      <c r="N150" s="228" t="s">
        <v>1</v>
      </c>
      <c r="O150" s="212" t="s">
        <v>39</v>
      </c>
      <c r="P150" s="213">
        <f t="shared" si="2"/>
        <v>0</v>
      </c>
      <c r="Q150" s="213">
        <f t="shared" si="3"/>
        <v>0</v>
      </c>
      <c r="R150" s="213">
        <f t="shared" si="4"/>
        <v>0</v>
      </c>
      <c r="S150" s="66"/>
      <c r="T150" s="214">
        <f t="shared" si="5"/>
        <v>0</v>
      </c>
      <c r="U150" s="214">
        <v>4.0000000000000002E-4</v>
      </c>
      <c r="V150" s="214">
        <f t="shared" si="6"/>
        <v>3.2000000000000002E-3</v>
      </c>
      <c r="W150" s="214">
        <v>0</v>
      </c>
      <c r="X150" s="215">
        <f t="shared" si="7"/>
        <v>0</v>
      </c>
      <c r="Y150" s="30"/>
      <c r="Z150" s="30"/>
      <c r="AA150" s="30"/>
      <c r="AB150" s="30"/>
      <c r="AC150" s="30"/>
      <c r="AD150" s="30"/>
      <c r="AE150" s="30"/>
      <c r="AR150" s="216" t="s">
        <v>237</v>
      </c>
      <c r="AT150" s="216" t="s">
        <v>118</v>
      </c>
      <c r="AU150" s="216" t="s">
        <v>130</v>
      </c>
      <c r="AY150" s="14" t="s">
        <v>121</v>
      </c>
      <c r="BE150" s="217">
        <f t="shared" si="8"/>
        <v>0</v>
      </c>
      <c r="BF150" s="217">
        <f t="shared" si="9"/>
        <v>0</v>
      </c>
      <c r="BG150" s="217">
        <f t="shared" si="10"/>
        <v>0</v>
      </c>
      <c r="BH150" s="217">
        <f t="shared" si="11"/>
        <v>0</v>
      </c>
      <c r="BI150" s="217">
        <f t="shared" si="12"/>
        <v>0</v>
      </c>
      <c r="BJ150" s="14" t="s">
        <v>130</v>
      </c>
      <c r="BK150" s="217">
        <f t="shared" si="13"/>
        <v>0</v>
      </c>
      <c r="BL150" s="14" t="s">
        <v>224</v>
      </c>
      <c r="BM150" s="216" t="s">
        <v>238</v>
      </c>
    </row>
    <row r="151" spans="1:65" s="2" customFormat="1" ht="16.5" customHeight="1">
      <c r="A151" s="30"/>
      <c r="B151" s="31"/>
      <c r="C151" s="203" t="s">
        <v>239</v>
      </c>
      <c r="D151" s="203" t="s">
        <v>125</v>
      </c>
      <c r="E151" s="204" t="s">
        <v>240</v>
      </c>
      <c r="F151" s="205" t="s">
        <v>241</v>
      </c>
      <c r="G151" s="206" t="s">
        <v>149</v>
      </c>
      <c r="H151" s="207">
        <v>15</v>
      </c>
      <c r="I151" s="208"/>
      <c r="J151" s="208"/>
      <c r="K151" s="209">
        <f t="shared" si="1"/>
        <v>0</v>
      </c>
      <c r="L151" s="210"/>
      <c r="M151" s="35"/>
      <c r="N151" s="211" t="s">
        <v>1</v>
      </c>
      <c r="O151" s="212" t="s">
        <v>39</v>
      </c>
      <c r="P151" s="213">
        <f t="shared" si="2"/>
        <v>0</v>
      </c>
      <c r="Q151" s="213">
        <f t="shared" si="3"/>
        <v>0</v>
      </c>
      <c r="R151" s="213">
        <f t="shared" si="4"/>
        <v>0</v>
      </c>
      <c r="S151" s="66"/>
      <c r="T151" s="214">
        <f t="shared" si="5"/>
        <v>0</v>
      </c>
      <c r="U151" s="214">
        <v>0</v>
      </c>
      <c r="V151" s="214">
        <f t="shared" si="6"/>
        <v>0</v>
      </c>
      <c r="W151" s="214">
        <v>0</v>
      </c>
      <c r="X151" s="215">
        <f t="shared" si="7"/>
        <v>0</v>
      </c>
      <c r="Y151" s="30"/>
      <c r="Z151" s="30"/>
      <c r="AA151" s="30"/>
      <c r="AB151" s="30"/>
      <c r="AC151" s="30"/>
      <c r="AD151" s="30"/>
      <c r="AE151" s="30"/>
      <c r="AR151" s="216" t="s">
        <v>129</v>
      </c>
      <c r="AT151" s="216" t="s">
        <v>125</v>
      </c>
      <c r="AU151" s="216" t="s">
        <v>130</v>
      </c>
      <c r="AY151" s="14" t="s">
        <v>121</v>
      </c>
      <c r="BE151" s="217">
        <f t="shared" si="8"/>
        <v>0</v>
      </c>
      <c r="BF151" s="217">
        <f t="shared" si="9"/>
        <v>0</v>
      </c>
      <c r="BG151" s="217">
        <f t="shared" si="10"/>
        <v>0</v>
      </c>
      <c r="BH151" s="217">
        <f t="shared" si="11"/>
        <v>0</v>
      </c>
      <c r="BI151" s="217">
        <f t="shared" si="12"/>
        <v>0</v>
      </c>
      <c r="BJ151" s="14" t="s">
        <v>130</v>
      </c>
      <c r="BK151" s="217">
        <f t="shared" si="13"/>
        <v>0</v>
      </c>
      <c r="BL151" s="14" t="s">
        <v>129</v>
      </c>
      <c r="BM151" s="216" t="s">
        <v>242</v>
      </c>
    </row>
    <row r="152" spans="1:65" s="2" customFormat="1" ht="16.5" customHeight="1">
      <c r="A152" s="30"/>
      <c r="B152" s="31"/>
      <c r="C152" s="218" t="s">
        <v>243</v>
      </c>
      <c r="D152" s="218" t="s">
        <v>118</v>
      </c>
      <c r="E152" s="219" t="s">
        <v>244</v>
      </c>
      <c r="F152" s="220" t="s">
        <v>245</v>
      </c>
      <c r="G152" s="221" t="s">
        <v>149</v>
      </c>
      <c r="H152" s="222">
        <v>15</v>
      </c>
      <c r="I152" s="223"/>
      <c r="J152" s="224"/>
      <c r="K152" s="225">
        <f t="shared" si="1"/>
        <v>0</v>
      </c>
      <c r="L152" s="226"/>
      <c r="M152" s="227"/>
      <c r="N152" s="228" t="s">
        <v>1</v>
      </c>
      <c r="O152" s="212" t="s">
        <v>39</v>
      </c>
      <c r="P152" s="213">
        <f t="shared" si="2"/>
        <v>0</v>
      </c>
      <c r="Q152" s="213">
        <f t="shared" si="3"/>
        <v>0</v>
      </c>
      <c r="R152" s="213">
        <f t="shared" si="4"/>
        <v>0</v>
      </c>
      <c r="S152" s="66"/>
      <c r="T152" s="214">
        <f t="shared" si="5"/>
        <v>0</v>
      </c>
      <c r="U152" s="214">
        <v>1.6299999999999999E-3</v>
      </c>
      <c r="V152" s="214">
        <f t="shared" si="6"/>
        <v>2.445E-2</v>
      </c>
      <c r="W152" s="214">
        <v>0</v>
      </c>
      <c r="X152" s="215">
        <f t="shared" si="7"/>
        <v>0</v>
      </c>
      <c r="Y152" s="30"/>
      <c r="Z152" s="30"/>
      <c r="AA152" s="30"/>
      <c r="AB152" s="30"/>
      <c r="AC152" s="30"/>
      <c r="AD152" s="30"/>
      <c r="AE152" s="30"/>
      <c r="AR152" s="216" t="s">
        <v>136</v>
      </c>
      <c r="AT152" s="216" t="s">
        <v>118</v>
      </c>
      <c r="AU152" s="216" t="s">
        <v>130</v>
      </c>
      <c r="AY152" s="14" t="s">
        <v>121</v>
      </c>
      <c r="BE152" s="217">
        <f t="shared" si="8"/>
        <v>0</v>
      </c>
      <c r="BF152" s="217">
        <f t="shared" si="9"/>
        <v>0</v>
      </c>
      <c r="BG152" s="217">
        <f t="shared" si="10"/>
        <v>0</v>
      </c>
      <c r="BH152" s="217">
        <f t="shared" si="11"/>
        <v>0</v>
      </c>
      <c r="BI152" s="217">
        <f t="shared" si="12"/>
        <v>0</v>
      </c>
      <c r="BJ152" s="14" t="s">
        <v>130</v>
      </c>
      <c r="BK152" s="217">
        <f t="shared" si="13"/>
        <v>0</v>
      </c>
      <c r="BL152" s="14" t="s">
        <v>136</v>
      </c>
      <c r="BM152" s="216" t="s">
        <v>246</v>
      </c>
    </row>
    <row r="153" spans="1:65" s="2" customFormat="1" ht="24" customHeight="1">
      <c r="A153" s="30"/>
      <c r="B153" s="31"/>
      <c r="C153" s="203" t="s">
        <v>247</v>
      </c>
      <c r="D153" s="203" t="s">
        <v>125</v>
      </c>
      <c r="E153" s="204" t="s">
        <v>248</v>
      </c>
      <c r="F153" s="205" t="s">
        <v>249</v>
      </c>
      <c r="G153" s="206" t="s">
        <v>149</v>
      </c>
      <c r="H153" s="207">
        <v>30</v>
      </c>
      <c r="I153" s="208"/>
      <c r="J153" s="208"/>
      <c r="K153" s="209">
        <f t="shared" si="1"/>
        <v>0</v>
      </c>
      <c r="L153" s="210"/>
      <c r="M153" s="35"/>
      <c r="N153" s="211" t="s">
        <v>1</v>
      </c>
      <c r="O153" s="212" t="s">
        <v>39</v>
      </c>
      <c r="P153" s="213">
        <f t="shared" si="2"/>
        <v>0</v>
      </c>
      <c r="Q153" s="213">
        <f t="shared" si="3"/>
        <v>0</v>
      </c>
      <c r="R153" s="213">
        <f t="shared" si="4"/>
        <v>0</v>
      </c>
      <c r="S153" s="66"/>
      <c r="T153" s="214">
        <f t="shared" si="5"/>
        <v>0</v>
      </c>
      <c r="U153" s="214">
        <v>0</v>
      </c>
      <c r="V153" s="214">
        <f t="shared" si="6"/>
        <v>0</v>
      </c>
      <c r="W153" s="214">
        <v>0</v>
      </c>
      <c r="X153" s="215">
        <f t="shared" si="7"/>
        <v>0</v>
      </c>
      <c r="Y153" s="30"/>
      <c r="Z153" s="30"/>
      <c r="AA153" s="30"/>
      <c r="AB153" s="30"/>
      <c r="AC153" s="30"/>
      <c r="AD153" s="30"/>
      <c r="AE153" s="30"/>
      <c r="AR153" s="216" t="s">
        <v>129</v>
      </c>
      <c r="AT153" s="216" t="s">
        <v>125</v>
      </c>
      <c r="AU153" s="216" t="s">
        <v>130</v>
      </c>
      <c r="AY153" s="14" t="s">
        <v>121</v>
      </c>
      <c r="BE153" s="217">
        <f t="shared" si="8"/>
        <v>0</v>
      </c>
      <c r="BF153" s="217">
        <f t="shared" si="9"/>
        <v>0</v>
      </c>
      <c r="BG153" s="217">
        <f t="shared" si="10"/>
        <v>0</v>
      </c>
      <c r="BH153" s="217">
        <f t="shared" si="11"/>
        <v>0</v>
      </c>
      <c r="BI153" s="217">
        <f t="shared" si="12"/>
        <v>0</v>
      </c>
      <c r="BJ153" s="14" t="s">
        <v>130</v>
      </c>
      <c r="BK153" s="217">
        <f t="shared" si="13"/>
        <v>0</v>
      </c>
      <c r="BL153" s="14" t="s">
        <v>129</v>
      </c>
      <c r="BM153" s="216" t="s">
        <v>250</v>
      </c>
    </row>
    <row r="154" spans="1:65" s="2" customFormat="1" ht="24" customHeight="1">
      <c r="A154" s="30"/>
      <c r="B154" s="31"/>
      <c r="C154" s="218" t="s">
        <v>129</v>
      </c>
      <c r="D154" s="218" t="s">
        <v>118</v>
      </c>
      <c r="E154" s="219" t="s">
        <v>251</v>
      </c>
      <c r="F154" s="220" t="s">
        <v>252</v>
      </c>
      <c r="G154" s="221" t="s">
        <v>149</v>
      </c>
      <c r="H154" s="222">
        <v>30</v>
      </c>
      <c r="I154" s="223"/>
      <c r="J154" s="224"/>
      <c r="K154" s="225">
        <f t="shared" si="1"/>
        <v>0</v>
      </c>
      <c r="L154" s="226"/>
      <c r="M154" s="227"/>
      <c r="N154" s="228" t="s">
        <v>1</v>
      </c>
      <c r="O154" s="212" t="s">
        <v>39</v>
      </c>
      <c r="P154" s="213">
        <f t="shared" si="2"/>
        <v>0</v>
      </c>
      <c r="Q154" s="213">
        <f t="shared" si="3"/>
        <v>0</v>
      </c>
      <c r="R154" s="213">
        <f t="shared" si="4"/>
        <v>0</v>
      </c>
      <c r="S154" s="66"/>
      <c r="T154" s="214">
        <f t="shared" si="5"/>
        <v>0</v>
      </c>
      <c r="U154" s="214">
        <v>3.8000000000000002E-4</v>
      </c>
      <c r="V154" s="214">
        <f t="shared" si="6"/>
        <v>1.14E-2</v>
      </c>
      <c r="W154" s="214">
        <v>0</v>
      </c>
      <c r="X154" s="215">
        <f t="shared" si="7"/>
        <v>0</v>
      </c>
      <c r="Y154" s="30"/>
      <c r="Z154" s="30"/>
      <c r="AA154" s="30"/>
      <c r="AB154" s="30"/>
      <c r="AC154" s="30"/>
      <c r="AD154" s="30"/>
      <c r="AE154" s="30"/>
      <c r="AR154" s="216" t="s">
        <v>136</v>
      </c>
      <c r="AT154" s="216" t="s">
        <v>118</v>
      </c>
      <c r="AU154" s="216" t="s">
        <v>130</v>
      </c>
      <c r="AY154" s="14" t="s">
        <v>121</v>
      </c>
      <c r="BE154" s="217">
        <f t="shared" si="8"/>
        <v>0</v>
      </c>
      <c r="BF154" s="217">
        <f t="shared" si="9"/>
        <v>0</v>
      </c>
      <c r="BG154" s="217">
        <f t="shared" si="10"/>
        <v>0</v>
      </c>
      <c r="BH154" s="217">
        <f t="shared" si="11"/>
        <v>0</v>
      </c>
      <c r="BI154" s="217">
        <f t="shared" si="12"/>
        <v>0</v>
      </c>
      <c r="BJ154" s="14" t="s">
        <v>130</v>
      </c>
      <c r="BK154" s="217">
        <f t="shared" si="13"/>
        <v>0</v>
      </c>
      <c r="BL154" s="14" t="s">
        <v>136</v>
      </c>
      <c r="BM154" s="216" t="s">
        <v>253</v>
      </c>
    </row>
    <row r="155" spans="1:65" s="12" customFormat="1" ht="22.8" customHeight="1">
      <c r="B155" s="187"/>
      <c r="C155" s="188"/>
      <c r="D155" s="189" t="s">
        <v>74</v>
      </c>
      <c r="E155" s="201" t="s">
        <v>254</v>
      </c>
      <c r="F155" s="201" t="s">
        <v>255</v>
      </c>
      <c r="G155" s="188"/>
      <c r="H155" s="188"/>
      <c r="I155" s="191"/>
      <c r="J155" s="191"/>
      <c r="K155" s="202">
        <f>BK155</f>
        <v>0</v>
      </c>
      <c r="L155" s="188"/>
      <c r="M155" s="192"/>
      <c r="N155" s="193"/>
      <c r="O155" s="194"/>
      <c r="P155" s="194"/>
      <c r="Q155" s="195">
        <f>SUM(Q156:Q157)</f>
        <v>0</v>
      </c>
      <c r="R155" s="195">
        <f>SUM(R156:R157)</f>
        <v>0</v>
      </c>
      <c r="S155" s="194"/>
      <c r="T155" s="196">
        <f>SUM(T156:T157)</f>
        <v>0</v>
      </c>
      <c r="U155" s="194"/>
      <c r="V155" s="196">
        <f>SUM(V156:V157)</f>
        <v>0</v>
      </c>
      <c r="W155" s="194"/>
      <c r="X155" s="197">
        <f>SUM(X156:X157)</f>
        <v>0</v>
      </c>
      <c r="AR155" s="198" t="s">
        <v>120</v>
      </c>
      <c r="AT155" s="199" t="s">
        <v>74</v>
      </c>
      <c r="AU155" s="199" t="s">
        <v>83</v>
      </c>
      <c r="AY155" s="198" t="s">
        <v>121</v>
      </c>
      <c r="BK155" s="200">
        <f>SUM(BK156:BK157)</f>
        <v>0</v>
      </c>
    </row>
    <row r="156" spans="1:65" s="2" customFormat="1" ht="24" customHeight="1">
      <c r="A156" s="30"/>
      <c r="B156" s="31"/>
      <c r="C156" s="203" t="s">
        <v>256</v>
      </c>
      <c r="D156" s="203" t="s">
        <v>125</v>
      </c>
      <c r="E156" s="204" t="s">
        <v>257</v>
      </c>
      <c r="F156" s="205" t="s">
        <v>258</v>
      </c>
      <c r="G156" s="206" t="s">
        <v>128</v>
      </c>
      <c r="H156" s="207">
        <v>140</v>
      </c>
      <c r="I156" s="208"/>
      <c r="J156" s="208"/>
      <c r="K156" s="209">
        <f>ROUND(P156*H156,2)</f>
        <v>0</v>
      </c>
      <c r="L156" s="210"/>
      <c r="M156" s="35"/>
      <c r="N156" s="211" t="s">
        <v>1</v>
      </c>
      <c r="O156" s="212" t="s">
        <v>39</v>
      </c>
      <c r="P156" s="213">
        <f>I156+J156</f>
        <v>0</v>
      </c>
      <c r="Q156" s="213">
        <f>ROUND(I156*H156,2)</f>
        <v>0</v>
      </c>
      <c r="R156" s="213">
        <f>ROUND(J156*H156,2)</f>
        <v>0</v>
      </c>
      <c r="S156" s="66"/>
      <c r="T156" s="214">
        <f>S156*H156</f>
        <v>0</v>
      </c>
      <c r="U156" s="214">
        <v>0</v>
      </c>
      <c r="V156" s="214">
        <f>U156*H156</f>
        <v>0</v>
      </c>
      <c r="W156" s="214">
        <v>0</v>
      </c>
      <c r="X156" s="215">
        <f>W156*H156</f>
        <v>0</v>
      </c>
      <c r="Y156" s="30"/>
      <c r="Z156" s="30"/>
      <c r="AA156" s="30"/>
      <c r="AB156" s="30"/>
      <c r="AC156" s="30"/>
      <c r="AD156" s="30"/>
      <c r="AE156" s="30"/>
      <c r="AR156" s="216" t="s">
        <v>129</v>
      </c>
      <c r="AT156" s="216" t="s">
        <v>125</v>
      </c>
      <c r="AU156" s="216" t="s">
        <v>130</v>
      </c>
      <c r="AY156" s="14" t="s">
        <v>121</v>
      </c>
      <c r="BE156" s="217">
        <f>IF(O156="základná",K156,0)</f>
        <v>0</v>
      </c>
      <c r="BF156" s="217">
        <f>IF(O156="znížená",K156,0)</f>
        <v>0</v>
      </c>
      <c r="BG156" s="217">
        <f>IF(O156="zákl. prenesená",K156,0)</f>
        <v>0</v>
      </c>
      <c r="BH156" s="217">
        <f>IF(O156="zníž. prenesená",K156,0)</f>
        <v>0</v>
      </c>
      <c r="BI156" s="217">
        <f>IF(O156="nulová",K156,0)</f>
        <v>0</v>
      </c>
      <c r="BJ156" s="14" t="s">
        <v>130</v>
      </c>
      <c r="BK156" s="217">
        <f>ROUND(P156*H156,2)</f>
        <v>0</v>
      </c>
      <c r="BL156" s="14" t="s">
        <v>129</v>
      </c>
      <c r="BM156" s="216" t="s">
        <v>259</v>
      </c>
    </row>
    <row r="157" spans="1:65" s="2" customFormat="1" ht="24" customHeight="1">
      <c r="A157" s="30"/>
      <c r="B157" s="31"/>
      <c r="C157" s="203" t="s">
        <v>260</v>
      </c>
      <c r="D157" s="203" t="s">
        <v>125</v>
      </c>
      <c r="E157" s="204" t="s">
        <v>261</v>
      </c>
      <c r="F157" s="205" t="s">
        <v>262</v>
      </c>
      <c r="G157" s="206" t="s">
        <v>128</v>
      </c>
      <c r="H157" s="207">
        <v>140</v>
      </c>
      <c r="I157" s="208"/>
      <c r="J157" s="208"/>
      <c r="K157" s="209">
        <f>ROUND(P157*H157,2)</f>
        <v>0</v>
      </c>
      <c r="L157" s="210"/>
      <c r="M157" s="35"/>
      <c r="N157" s="211" t="s">
        <v>1</v>
      </c>
      <c r="O157" s="212" t="s">
        <v>39</v>
      </c>
      <c r="P157" s="213">
        <f>I157+J157</f>
        <v>0</v>
      </c>
      <c r="Q157" s="213">
        <f>ROUND(I157*H157,2)</f>
        <v>0</v>
      </c>
      <c r="R157" s="213">
        <f>ROUND(J157*H157,2)</f>
        <v>0</v>
      </c>
      <c r="S157" s="66"/>
      <c r="T157" s="214">
        <f>S157*H157</f>
        <v>0</v>
      </c>
      <c r="U157" s="214">
        <v>0</v>
      </c>
      <c r="V157" s="214">
        <f>U157*H157</f>
        <v>0</v>
      </c>
      <c r="W157" s="214">
        <v>0</v>
      </c>
      <c r="X157" s="215">
        <f>W157*H157</f>
        <v>0</v>
      </c>
      <c r="Y157" s="30"/>
      <c r="Z157" s="30"/>
      <c r="AA157" s="30"/>
      <c r="AB157" s="30"/>
      <c r="AC157" s="30"/>
      <c r="AD157" s="30"/>
      <c r="AE157" s="30"/>
      <c r="AR157" s="216" t="s">
        <v>129</v>
      </c>
      <c r="AT157" s="216" t="s">
        <v>125</v>
      </c>
      <c r="AU157" s="216" t="s">
        <v>130</v>
      </c>
      <c r="AY157" s="14" t="s">
        <v>121</v>
      </c>
      <c r="BE157" s="217">
        <f>IF(O157="základná",K157,0)</f>
        <v>0</v>
      </c>
      <c r="BF157" s="217">
        <f>IF(O157="znížená",K157,0)</f>
        <v>0</v>
      </c>
      <c r="BG157" s="217">
        <f>IF(O157="zákl. prenesená",K157,0)</f>
        <v>0</v>
      </c>
      <c r="BH157" s="217">
        <f>IF(O157="zníž. prenesená",K157,0)</f>
        <v>0</v>
      </c>
      <c r="BI157" s="217">
        <f>IF(O157="nulová",K157,0)</f>
        <v>0</v>
      </c>
      <c r="BJ157" s="14" t="s">
        <v>130</v>
      </c>
      <c r="BK157" s="217">
        <f>ROUND(P157*H157,2)</f>
        <v>0</v>
      </c>
      <c r="BL157" s="14" t="s">
        <v>129</v>
      </c>
      <c r="BM157" s="216" t="s">
        <v>263</v>
      </c>
    </row>
    <row r="158" spans="1:65" s="12" customFormat="1" ht="25.95" customHeight="1">
      <c r="B158" s="187"/>
      <c r="C158" s="188"/>
      <c r="D158" s="189" t="s">
        <v>74</v>
      </c>
      <c r="E158" s="190" t="s">
        <v>264</v>
      </c>
      <c r="F158" s="190" t="s">
        <v>265</v>
      </c>
      <c r="G158" s="188"/>
      <c r="H158" s="188"/>
      <c r="I158" s="191"/>
      <c r="J158" s="191"/>
      <c r="K158" s="172">
        <f>BK158</f>
        <v>0</v>
      </c>
      <c r="L158" s="188"/>
      <c r="M158" s="192"/>
      <c r="N158" s="193"/>
      <c r="O158" s="194"/>
      <c r="P158" s="194"/>
      <c r="Q158" s="195">
        <f>SUM(Q159:Q160)</f>
        <v>0</v>
      </c>
      <c r="R158" s="195">
        <f>SUM(R159:R160)</f>
        <v>0</v>
      </c>
      <c r="S158" s="194"/>
      <c r="T158" s="196">
        <f>SUM(T159:T160)</f>
        <v>0</v>
      </c>
      <c r="U158" s="194"/>
      <c r="V158" s="196">
        <f>SUM(V159:V160)</f>
        <v>0</v>
      </c>
      <c r="W158" s="194"/>
      <c r="X158" s="197">
        <f>SUM(X159:X160)</f>
        <v>0</v>
      </c>
      <c r="AR158" s="198" t="s">
        <v>224</v>
      </c>
      <c r="AT158" s="199" t="s">
        <v>74</v>
      </c>
      <c r="AU158" s="199" t="s">
        <v>75</v>
      </c>
      <c r="AY158" s="198" t="s">
        <v>121</v>
      </c>
      <c r="BK158" s="200">
        <f>SUM(BK159:BK160)</f>
        <v>0</v>
      </c>
    </row>
    <row r="159" spans="1:65" s="2" customFormat="1" ht="16.5" customHeight="1">
      <c r="A159" s="30"/>
      <c r="B159" s="31"/>
      <c r="C159" s="203" t="s">
        <v>266</v>
      </c>
      <c r="D159" s="203" t="s">
        <v>125</v>
      </c>
      <c r="E159" s="204" t="s">
        <v>267</v>
      </c>
      <c r="F159" s="205" t="s">
        <v>268</v>
      </c>
      <c r="G159" s="206" t="s">
        <v>269</v>
      </c>
      <c r="H159" s="207">
        <v>8</v>
      </c>
      <c r="I159" s="208"/>
      <c r="J159" s="208"/>
      <c r="K159" s="209">
        <f>ROUND(P159*H159,2)</f>
        <v>0</v>
      </c>
      <c r="L159" s="210"/>
      <c r="M159" s="35"/>
      <c r="N159" s="211" t="s">
        <v>1</v>
      </c>
      <c r="O159" s="212" t="s">
        <v>39</v>
      </c>
      <c r="P159" s="213">
        <f>I159+J159</f>
        <v>0</v>
      </c>
      <c r="Q159" s="213">
        <f>ROUND(I159*H159,2)</f>
        <v>0</v>
      </c>
      <c r="R159" s="213">
        <f>ROUND(J159*H159,2)</f>
        <v>0</v>
      </c>
      <c r="S159" s="66"/>
      <c r="T159" s="214">
        <f>S159*H159</f>
        <v>0</v>
      </c>
      <c r="U159" s="214">
        <v>0</v>
      </c>
      <c r="V159" s="214">
        <f>U159*H159</f>
        <v>0</v>
      </c>
      <c r="W159" s="214">
        <v>0</v>
      </c>
      <c r="X159" s="215">
        <f>W159*H159</f>
        <v>0</v>
      </c>
      <c r="Y159" s="30"/>
      <c r="Z159" s="30"/>
      <c r="AA159" s="30"/>
      <c r="AB159" s="30"/>
      <c r="AC159" s="30"/>
      <c r="AD159" s="30"/>
      <c r="AE159" s="30"/>
      <c r="AR159" s="216" t="s">
        <v>270</v>
      </c>
      <c r="AT159" s="216" t="s">
        <v>125</v>
      </c>
      <c r="AU159" s="216" t="s">
        <v>83</v>
      </c>
      <c r="AY159" s="14" t="s">
        <v>121</v>
      </c>
      <c r="BE159" s="217">
        <f>IF(O159="základná",K159,0)</f>
        <v>0</v>
      </c>
      <c r="BF159" s="217">
        <f>IF(O159="znížená",K159,0)</f>
        <v>0</v>
      </c>
      <c r="BG159" s="217">
        <f>IF(O159="zákl. prenesená",K159,0)</f>
        <v>0</v>
      </c>
      <c r="BH159" s="217">
        <f>IF(O159="zníž. prenesená",K159,0)</f>
        <v>0</v>
      </c>
      <c r="BI159" s="217">
        <f>IF(O159="nulová",K159,0)</f>
        <v>0</v>
      </c>
      <c r="BJ159" s="14" t="s">
        <v>130</v>
      </c>
      <c r="BK159" s="217">
        <f>ROUND(P159*H159,2)</f>
        <v>0</v>
      </c>
      <c r="BL159" s="14" t="s">
        <v>270</v>
      </c>
      <c r="BM159" s="216" t="s">
        <v>271</v>
      </c>
    </row>
    <row r="160" spans="1:65" s="2" customFormat="1" ht="16.5" customHeight="1">
      <c r="A160" s="30"/>
      <c r="B160" s="31"/>
      <c r="C160" s="203" t="s">
        <v>272</v>
      </c>
      <c r="D160" s="203" t="s">
        <v>125</v>
      </c>
      <c r="E160" s="204" t="s">
        <v>273</v>
      </c>
      <c r="F160" s="205" t="s">
        <v>274</v>
      </c>
      <c r="G160" s="206" t="s">
        <v>269</v>
      </c>
      <c r="H160" s="207">
        <v>16</v>
      </c>
      <c r="I160" s="208"/>
      <c r="J160" s="208"/>
      <c r="K160" s="209">
        <f>ROUND(P160*H160,2)</f>
        <v>0</v>
      </c>
      <c r="L160" s="210"/>
      <c r="M160" s="35"/>
      <c r="N160" s="211" t="s">
        <v>1</v>
      </c>
      <c r="O160" s="212" t="s">
        <v>39</v>
      </c>
      <c r="P160" s="213">
        <f>I160+J160</f>
        <v>0</v>
      </c>
      <c r="Q160" s="213">
        <f>ROUND(I160*H160,2)</f>
        <v>0</v>
      </c>
      <c r="R160" s="213">
        <f>ROUND(J160*H160,2)</f>
        <v>0</v>
      </c>
      <c r="S160" s="66"/>
      <c r="T160" s="214">
        <f>S160*H160</f>
        <v>0</v>
      </c>
      <c r="U160" s="214">
        <v>0</v>
      </c>
      <c r="V160" s="214">
        <f>U160*H160</f>
        <v>0</v>
      </c>
      <c r="W160" s="214">
        <v>0</v>
      </c>
      <c r="X160" s="215">
        <f>W160*H160</f>
        <v>0</v>
      </c>
      <c r="Y160" s="30"/>
      <c r="Z160" s="30"/>
      <c r="AA160" s="30"/>
      <c r="AB160" s="30"/>
      <c r="AC160" s="30"/>
      <c r="AD160" s="30"/>
      <c r="AE160" s="30"/>
      <c r="AR160" s="216" t="s">
        <v>270</v>
      </c>
      <c r="AT160" s="216" t="s">
        <v>125</v>
      </c>
      <c r="AU160" s="216" t="s">
        <v>83</v>
      </c>
      <c r="AY160" s="14" t="s">
        <v>121</v>
      </c>
      <c r="BE160" s="217">
        <f>IF(O160="základná",K160,0)</f>
        <v>0</v>
      </c>
      <c r="BF160" s="217">
        <f>IF(O160="znížená",K160,0)</f>
        <v>0</v>
      </c>
      <c r="BG160" s="217">
        <f>IF(O160="zákl. prenesená",K160,0)</f>
        <v>0</v>
      </c>
      <c r="BH160" s="217">
        <f>IF(O160="zníž. prenesená",K160,0)</f>
        <v>0</v>
      </c>
      <c r="BI160" s="217">
        <f>IF(O160="nulová",K160,0)</f>
        <v>0</v>
      </c>
      <c r="BJ160" s="14" t="s">
        <v>130</v>
      </c>
      <c r="BK160" s="217">
        <f>ROUND(P160*H160,2)</f>
        <v>0</v>
      </c>
      <c r="BL160" s="14" t="s">
        <v>270</v>
      </c>
      <c r="BM160" s="216" t="s">
        <v>275</v>
      </c>
    </row>
    <row r="161" spans="1:63" s="2" customFormat="1" ht="49.95" customHeight="1">
      <c r="A161" s="30"/>
      <c r="B161" s="31"/>
      <c r="C161" s="32"/>
      <c r="D161" s="32"/>
      <c r="E161" s="190" t="s">
        <v>276</v>
      </c>
      <c r="F161" s="190" t="s">
        <v>277</v>
      </c>
      <c r="G161" s="32"/>
      <c r="H161" s="32"/>
      <c r="I161" s="107"/>
      <c r="J161" s="107"/>
      <c r="K161" s="172">
        <f t="shared" ref="K161:K171" si="14">BK161</f>
        <v>0</v>
      </c>
      <c r="L161" s="32"/>
      <c r="M161" s="35"/>
      <c r="N161" s="229"/>
      <c r="O161" s="230"/>
      <c r="P161" s="66"/>
      <c r="Q161" s="195">
        <f>SUM(Q162:Q171)</f>
        <v>0</v>
      </c>
      <c r="R161" s="195">
        <f>SUM(R162:R171)</f>
        <v>0</v>
      </c>
      <c r="S161" s="66"/>
      <c r="T161" s="66"/>
      <c r="U161" s="66"/>
      <c r="V161" s="66"/>
      <c r="W161" s="66"/>
      <c r="X161" s="67"/>
      <c r="Y161" s="30"/>
      <c r="Z161" s="30"/>
      <c r="AA161" s="30"/>
      <c r="AB161" s="30"/>
      <c r="AC161" s="30"/>
      <c r="AD161" s="30"/>
      <c r="AE161" s="30"/>
      <c r="AT161" s="14" t="s">
        <v>74</v>
      </c>
      <c r="AU161" s="14" t="s">
        <v>75</v>
      </c>
      <c r="AY161" s="14" t="s">
        <v>278</v>
      </c>
      <c r="BK161" s="217">
        <f>SUM(BK162:BK171)</f>
        <v>0</v>
      </c>
    </row>
    <row r="162" spans="1:63" s="2" customFormat="1" ht="16.350000000000001" customHeight="1">
      <c r="A162" s="30"/>
      <c r="B162" s="31"/>
      <c r="C162" s="231" t="s">
        <v>1</v>
      </c>
      <c r="D162" s="231" t="s">
        <v>125</v>
      </c>
      <c r="E162" s="232" t="s">
        <v>1</v>
      </c>
      <c r="F162" s="233" t="s">
        <v>1</v>
      </c>
      <c r="G162" s="234" t="s">
        <v>1</v>
      </c>
      <c r="H162" s="235"/>
      <c r="I162" s="235"/>
      <c r="J162" s="235"/>
      <c r="K162" s="236">
        <f t="shared" si="14"/>
        <v>0</v>
      </c>
      <c r="L162" s="210"/>
      <c r="M162" s="35"/>
      <c r="N162" s="237" t="s">
        <v>1</v>
      </c>
      <c r="O162" s="238" t="s">
        <v>39</v>
      </c>
      <c r="P162" s="239">
        <f t="shared" ref="P162:P171" si="15">I162+J162</f>
        <v>0</v>
      </c>
      <c r="Q162" s="240">
        <f t="shared" ref="Q162:Q171" si="16">I162*H162</f>
        <v>0</v>
      </c>
      <c r="R162" s="240">
        <f t="shared" ref="R162:R171" si="17">J162*H162</f>
        <v>0</v>
      </c>
      <c r="S162" s="66"/>
      <c r="T162" s="66"/>
      <c r="U162" s="66"/>
      <c r="V162" s="66"/>
      <c r="W162" s="66"/>
      <c r="X162" s="67"/>
      <c r="Y162" s="30"/>
      <c r="Z162" s="30"/>
      <c r="AA162" s="30"/>
      <c r="AB162" s="30"/>
      <c r="AC162" s="30"/>
      <c r="AD162" s="30"/>
      <c r="AE162" s="30"/>
      <c r="AT162" s="14" t="s">
        <v>278</v>
      </c>
      <c r="AU162" s="14" t="s">
        <v>83</v>
      </c>
      <c r="AY162" s="14" t="s">
        <v>278</v>
      </c>
      <c r="BE162" s="217">
        <f t="shared" ref="BE162:BE171" si="18">IF(O162="základná",K162,0)</f>
        <v>0</v>
      </c>
      <c r="BF162" s="217">
        <f t="shared" ref="BF162:BF171" si="19">IF(O162="znížená",K162,0)</f>
        <v>0</v>
      </c>
      <c r="BG162" s="217">
        <f t="shared" ref="BG162:BG171" si="20">IF(O162="zákl. prenesená",K162,0)</f>
        <v>0</v>
      </c>
      <c r="BH162" s="217">
        <f t="shared" ref="BH162:BH171" si="21">IF(O162="zníž. prenesená",K162,0)</f>
        <v>0</v>
      </c>
      <c r="BI162" s="217">
        <f t="shared" ref="BI162:BI171" si="22">IF(O162="nulová",K162,0)</f>
        <v>0</v>
      </c>
      <c r="BJ162" s="14" t="s">
        <v>130</v>
      </c>
      <c r="BK162" s="217">
        <f t="shared" ref="BK162:BK171" si="23">P162*H162</f>
        <v>0</v>
      </c>
    </row>
    <row r="163" spans="1:63" s="2" customFormat="1" ht="16.350000000000001" customHeight="1">
      <c r="A163" s="30"/>
      <c r="B163" s="31"/>
      <c r="C163" s="231" t="s">
        <v>1</v>
      </c>
      <c r="D163" s="231" t="s">
        <v>125</v>
      </c>
      <c r="E163" s="232" t="s">
        <v>1</v>
      </c>
      <c r="F163" s="233" t="s">
        <v>1</v>
      </c>
      <c r="G163" s="234" t="s">
        <v>1</v>
      </c>
      <c r="H163" s="235"/>
      <c r="I163" s="235"/>
      <c r="J163" s="235"/>
      <c r="K163" s="236">
        <f t="shared" si="14"/>
        <v>0</v>
      </c>
      <c r="L163" s="210"/>
      <c r="M163" s="35"/>
      <c r="N163" s="237" t="s">
        <v>1</v>
      </c>
      <c r="O163" s="238" t="s">
        <v>39</v>
      </c>
      <c r="P163" s="239">
        <f t="shared" si="15"/>
        <v>0</v>
      </c>
      <c r="Q163" s="240">
        <f t="shared" si="16"/>
        <v>0</v>
      </c>
      <c r="R163" s="240">
        <f t="shared" si="17"/>
        <v>0</v>
      </c>
      <c r="S163" s="66"/>
      <c r="T163" s="66"/>
      <c r="U163" s="66"/>
      <c r="V163" s="66"/>
      <c r="W163" s="66"/>
      <c r="X163" s="67"/>
      <c r="Y163" s="30"/>
      <c r="Z163" s="30"/>
      <c r="AA163" s="30"/>
      <c r="AB163" s="30"/>
      <c r="AC163" s="30"/>
      <c r="AD163" s="30"/>
      <c r="AE163" s="30"/>
      <c r="AT163" s="14" t="s">
        <v>278</v>
      </c>
      <c r="AU163" s="14" t="s">
        <v>83</v>
      </c>
      <c r="AY163" s="14" t="s">
        <v>278</v>
      </c>
      <c r="BE163" s="217">
        <f t="shared" si="18"/>
        <v>0</v>
      </c>
      <c r="BF163" s="217">
        <f t="shared" si="19"/>
        <v>0</v>
      </c>
      <c r="BG163" s="217">
        <f t="shared" si="20"/>
        <v>0</v>
      </c>
      <c r="BH163" s="217">
        <f t="shared" si="21"/>
        <v>0</v>
      </c>
      <c r="BI163" s="217">
        <f t="shared" si="22"/>
        <v>0</v>
      </c>
      <c r="BJ163" s="14" t="s">
        <v>130</v>
      </c>
      <c r="BK163" s="217">
        <f t="shared" si="23"/>
        <v>0</v>
      </c>
    </row>
    <row r="164" spans="1:63" s="2" customFormat="1" ht="16.350000000000001" customHeight="1">
      <c r="A164" s="30"/>
      <c r="B164" s="31"/>
      <c r="C164" s="231" t="s">
        <v>1</v>
      </c>
      <c r="D164" s="231" t="s">
        <v>125</v>
      </c>
      <c r="E164" s="232" t="s">
        <v>1</v>
      </c>
      <c r="F164" s="233" t="s">
        <v>1</v>
      </c>
      <c r="G164" s="234" t="s">
        <v>1</v>
      </c>
      <c r="H164" s="235"/>
      <c r="I164" s="235"/>
      <c r="J164" s="235"/>
      <c r="K164" s="236">
        <f t="shared" si="14"/>
        <v>0</v>
      </c>
      <c r="L164" s="210"/>
      <c r="M164" s="35"/>
      <c r="N164" s="237" t="s">
        <v>1</v>
      </c>
      <c r="O164" s="238" t="s">
        <v>39</v>
      </c>
      <c r="P164" s="239">
        <f t="shared" si="15"/>
        <v>0</v>
      </c>
      <c r="Q164" s="240">
        <f t="shared" si="16"/>
        <v>0</v>
      </c>
      <c r="R164" s="240">
        <f t="shared" si="17"/>
        <v>0</v>
      </c>
      <c r="S164" s="66"/>
      <c r="T164" s="66"/>
      <c r="U164" s="66"/>
      <c r="V164" s="66"/>
      <c r="W164" s="66"/>
      <c r="X164" s="67"/>
      <c r="Y164" s="30"/>
      <c r="Z164" s="30"/>
      <c r="AA164" s="30"/>
      <c r="AB164" s="30"/>
      <c r="AC164" s="30"/>
      <c r="AD164" s="30"/>
      <c r="AE164" s="30"/>
      <c r="AT164" s="14" t="s">
        <v>278</v>
      </c>
      <c r="AU164" s="14" t="s">
        <v>83</v>
      </c>
      <c r="AY164" s="14" t="s">
        <v>278</v>
      </c>
      <c r="BE164" s="217">
        <f t="shared" si="18"/>
        <v>0</v>
      </c>
      <c r="BF164" s="217">
        <f t="shared" si="19"/>
        <v>0</v>
      </c>
      <c r="BG164" s="217">
        <f t="shared" si="20"/>
        <v>0</v>
      </c>
      <c r="BH164" s="217">
        <f t="shared" si="21"/>
        <v>0</v>
      </c>
      <c r="BI164" s="217">
        <f t="shared" si="22"/>
        <v>0</v>
      </c>
      <c r="BJ164" s="14" t="s">
        <v>130</v>
      </c>
      <c r="BK164" s="217">
        <f t="shared" si="23"/>
        <v>0</v>
      </c>
    </row>
    <row r="165" spans="1:63" s="2" customFormat="1" ht="16.350000000000001" customHeight="1">
      <c r="A165" s="30"/>
      <c r="B165" s="31"/>
      <c r="C165" s="231" t="s">
        <v>1</v>
      </c>
      <c r="D165" s="231" t="s">
        <v>125</v>
      </c>
      <c r="E165" s="232" t="s">
        <v>1</v>
      </c>
      <c r="F165" s="233" t="s">
        <v>1</v>
      </c>
      <c r="G165" s="234" t="s">
        <v>1</v>
      </c>
      <c r="H165" s="235"/>
      <c r="I165" s="235"/>
      <c r="J165" s="235"/>
      <c r="K165" s="236">
        <f t="shared" si="14"/>
        <v>0</v>
      </c>
      <c r="L165" s="210"/>
      <c r="M165" s="35"/>
      <c r="N165" s="237" t="s">
        <v>1</v>
      </c>
      <c r="O165" s="238" t="s">
        <v>39</v>
      </c>
      <c r="P165" s="239">
        <f t="shared" si="15"/>
        <v>0</v>
      </c>
      <c r="Q165" s="240">
        <f t="shared" si="16"/>
        <v>0</v>
      </c>
      <c r="R165" s="240">
        <f t="shared" si="17"/>
        <v>0</v>
      </c>
      <c r="S165" s="66"/>
      <c r="T165" s="66"/>
      <c r="U165" s="66"/>
      <c r="V165" s="66"/>
      <c r="W165" s="66"/>
      <c r="X165" s="67"/>
      <c r="Y165" s="30"/>
      <c r="Z165" s="30"/>
      <c r="AA165" s="30"/>
      <c r="AB165" s="30"/>
      <c r="AC165" s="30"/>
      <c r="AD165" s="30"/>
      <c r="AE165" s="30"/>
      <c r="AT165" s="14" t="s">
        <v>278</v>
      </c>
      <c r="AU165" s="14" t="s">
        <v>83</v>
      </c>
      <c r="AY165" s="14" t="s">
        <v>278</v>
      </c>
      <c r="BE165" s="217">
        <f t="shared" si="18"/>
        <v>0</v>
      </c>
      <c r="BF165" s="217">
        <f t="shared" si="19"/>
        <v>0</v>
      </c>
      <c r="BG165" s="217">
        <f t="shared" si="20"/>
        <v>0</v>
      </c>
      <c r="BH165" s="217">
        <f t="shared" si="21"/>
        <v>0</v>
      </c>
      <c r="BI165" s="217">
        <f t="shared" si="22"/>
        <v>0</v>
      </c>
      <c r="BJ165" s="14" t="s">
        <v>130</v>
      </c>
      <c r="BK165" s="217">
        <f t="shared" si="23"/>
        <v>0</v>
      </c>
    </row>
    <row r="166" spans="1:63" s="2" customFormat="1" ht="16.350000000000001" customHeight="1">
      <c r="A166" s="30"/>
      <c r="B166" s="31"/>
      <c r="C166" s="231" t="s">
        <v>1</v>
      </c>
      <c r="D166" s="231" t="s">
        <v>125</v>
      </c>
      <c r="E166" s="232" t="s">
        <v>1</v>
      </c>
      <c r="F166" s="233" t="s">
        <v>1</v>
      </c>
      <c r="G166" s="234" t="s">
        <v>1</v>
      </c>
      <c r="H166" s="235"/>
      <c r="I166" s="235"/>
      <c r="J166" s="235"/>
      <c r="K166" s="236">
        <f t="shared" si="14"/>
        <v>0</v>
      </c>
      <c r="L166" s="210"/>
      <c r="M166" s="35"/>
      <c r="N166" s="237" t="s">
        <v>1</v>
      </c>
      <c r="O166" s="238" t="s">
        <v>39</v>
      </c>
      <c r="P166" s="239">
        <f t="shared" si="15"/>
        <v>0</v>
      </c>
      <c r="Q166" s="240">
        <f t="shared" si="16"/>
        <v>0</v>
      </c>
      <c r="R166" s="240">
        <f t="shared" si="17"/>
        <v>0</v>
      </c>
      <c r="S166" s="66"/>
      <c r="T166" s="66"/>
      <c r="U166" s="66"/>
      <c r="V166" s="66"/>
      <c r="W166" s="66"/>
      <c r="X166" s="67"/>
      <c r="Y166" s="30"/>
      <c r="Z166" s="30"/>
      <c r="AA166" s="30"/>
      <c r="AB166" s="30"/>
      <c r="AC166" s="30"/>
      <c r="AD166" s="30"/>
      <c r="AE166" s="30"/>
      <c r="AT166" s="14" t="s">
        <v>278</v>
      </c>
      <c r="AU166" s="14" t="s">
        <v>83</v>
      </c>
      <c r="AY166" s="14" t="s">
        <v>278</v>
      </c>
      <c r="BE166" s="217">
        <f t="shared" si="18"/>
        <v>0</v>
      </c>
      <c r="BF166" s="217">
        <f t="shared" si="19"/>
        <v>0</v>
      </c>
      <c r="BG166" s="217">
        <f t="shared" si="20"/>
        <v>0</v>
      </c>
      <c r="BH166" s="217">
        <f t="shared" si="21"/>
        <v>0</v>
      </c>
      <c r="BI166" s="217">
        <f t="shared" si="22"/>
        <v>0</v>
      </c>
      <c r="BJ166" s="14" t="s">
        <v>130</v>
      </c>
      <c r="BK166" s="217">
        <f t="shared" si="23"/>
        <v>0</v>
      </c>
    </row>
    <row r="167" spans="1:63" s="2" customFormat="1" ht="16.350000000000001" customHeight="1">
      <c r="A167" s="30"/>
      <c r="B167" s="31"/>
      <c r="C167" s="231" t="s">
        <v>1</v>
      </c>
      <c r="D167" s="231" t="s">
        <v>125</v>
      </c>
      <c r="E167" s="232" t="s">
        <v>1</v>
      </c>
      <c r="F167" s="233" t="s">
        <v>1</v>
      </c>
      <c r="G167" s="234" t="s">
        <v>1</v>
      </c>
      <c r="H167" s="235"/>
      <c r="I167" s="235"/>
      <c r="J167" s="235"/>
      <c r="K167" s="236">
        <f t="shared" si="14"/>
        <v>0</v>
      </c>
      <c r="L167" s="210"/>
      <c r="M167" s="35"/>
      <c r="N167" s="237" t="s">
        <v>1</v>
      </c>
      <c r="O167" s="238" t="s">
        <v>39</v>
      </c>
      <c r="P167" s="239">
        <f t="shared" si="15"/>
        <v>0</v>
      </c>
      <c r="Q167" s="240">
        <f t="shared" si="16"/>
        <v>0</v>
      </c>
      <c r="R167" s="240">
        <f t="shared" si="17"/>
        <v>0</v>
      </c>
      <c r="S167" s="66"/>
      <c r="T167" s="66"/>
      <c r="U167" s="66"/>
      <c r="V167" s="66"/>
      <c r="W167" s="66"/>
      <c r="X167" s="67"/>
      <c r="Y167" s="30"/>
      <c r="Z167" s="30"/>
      <c r="AA167" s="30"/>
      <c r="AB167" s="30"/>
      <c r="AC167" s="30"/>
      <c r="AD167" s="30"/>
      <c r="AE167" s="30"/>
      <c r="AT167" s="14" t="s">
        <v>278</v>
      </c>
      <c r="AU167" s="14" t="s">
        <v>83</v>
      </c>
      <c r="AY167" s="14" t="s">
        <v>278</v>
      </c>
      <c r="BE167" s="217">
        <f t="shared" si="18"/>
        <v>0</v>
      </c>
      <c r="BF167" s="217">
        <f t="shared" si="19"/>
        <v>0</v>
      </c>
      <c r="BG167" s="217">
        <f t="shared" si="20"/>
        <v>0</v>
      </c>
      <c r="BH167" s="217">
        <f t="shared" si="21"/>
        <v>0</v>
      </c>
      <c r="BI167" s="217">
        <f t="shared" si="22"/>
        <v>0</v>
      </c>
      <c r="BJ167" s="14" t="s">
        <v>130</v>
      </c>
      <c r="BK167" s="217">
        <f t="shared" si="23"/>
        <v>0</v>
      </c>
    </row>
    <row r="168" spans="1:63" s="2" customFormat="1" ht="16.350000000000001" customHeight="1">
      <c r="A168" s="30"/>
      <c r="B168" s="31"/>
      <c r="C168" s="231" t="s">
        <v>1</v>
      </c>
      <c r="D168" s="231" t="s">
        <v>125</v>
      </c>
      <c r="E168" s="232" t="s">
        <v>1</v>
      </c>
      <c r="F168" s="233" t="s">
        <v>1</v>
      </c>
      <c r="G168" s="234" t="s">
        <v>1</v>
      </c>
      <c r="H168" s="235"/>
      <c r="I168" s="235"/>
      <c r="J168" s="235"/>
      <c r="K168" s="236">
        <f t="shared" si="14"/>
        <v>0</v>
      </c>
      <c r="L168" s="210"/>
      <c r="M168" s="35"/>
      <c r="N168" s="237" t="s">
        <v>1</v>
      </c>
      <c r="O168" s="238" t="s">
        <v>39</v>
      </c>
      <c r="P168" s="239">
        <f t="shared" si="15"/>
        <v>0</v>
      </c>
      <c r="Q168" s="240">
        <f t="shared" si="16"/>
        <v>0</v>
      </c>
      <c r="R168" s="240">
        <f t="shared" si="17"/>
        <v>0</v>
      </c>
      <c r="S168" s="66"/>
      <c r="T168" s="66"/>
      <c r="U168" s="66"/>
      <c r="V168" s="66"/>
      <c r="W168" s="66"/>
      <c r="X168" s="67"/>
      <c r="Y168" s="30"/>
      <c r="Z168" s="30"/>
      <c r="AA168" s="30"/>
      <c r="AB168" s="30"/>
      <c r="AC168" s="30"/>
      <c r="AD168" s="30"/>
      <c r="AE168" s="30"/>
      <c r="AT168" s="14" t="s">
        <v>278</v>
      </c>
      <c r="AU168" s="14" t="s">
        <v>83</v>
      </c>
      <c r="AY168" s="14" t="s">
        <v>278</v>
      </c>
      <c r="BE168" s="217">
        <f t="shared" si="18"/>
        <v>0</v>
      </c>
      <c r="BF168" s="217">
        <f t="shared" si="19"/>
        <v>0</v>
      </c>
      <c r="BG168" s="217">
        <f t="shared" si="20"/>
        <v>0</v>
      </c>
      <c r="BH168" s="217">
        <f t="shared" si="21"/>
        <v>0</v>
      </c>
      <c r="BI168" s="217">
        <f t="shared" si="22"/>
        <v>0</v>
      </c>
      <c r="BJ168" s="14" t="s">
        <v>130</v>
      </c>
      <c r="BK168" s="217">
        <f t="shared" si="23"/>
        <v>0</v>
      </c>
    </row>
    <row r="169" spans="1:63" s="2" customFormat="1" ht="16.350000000000001" customHeight="1">
      <c r="A169" s="30"/>
      <c r="B169" s="31"/>
      <c r="C169" s="231" t="s">
        <v>1</v>
      </c>
      <c r="D169" s="231" t="s">
        <v>125</v>
      </c>
      <c r="E169" s="232" t="s">
        <v>1</v>
      </c>
      <c r="F169" s="233" t="s">
        <v>1</v>
      </c>
      <c r="G169" s="234" t="s">
        <v>1</v>
      </c>
      <c r="H169" s="235"/>
      <c r="I169" s="235"/>
      <c r="J169" s="235"/>
      <c r="K169" s="236">
        <f t="shared" si="14"/>
        <v>0</v>
      </c>
      <c r="L169" s="210"/>
      <c r="M169" s="35"/>
      <c r="N169" s="237" t="s">
        <v>1</v>
      </c>
      <c r="O169" s="238" t="s">
        <v>39</v>
      </c>
      <c r="P169" s="239">
        <f t="shared" si="15"/>
        <v>0</v>
      </c>
      <c r="Q169" s="240">
        <f t="shared" si="16"/>
        <v>0</v>
      </c>
      <c r="R169" s="240">
        <f t="shared" si="17"/>
        <v>0</v>
      </c>
      <c r="S169" s="66"/>
      <c r="T169" s="66"/>
      <c r="U169" s="66"/>
      <c r="V169" s="66"/>
      <c r="W169" s="66"/>
      <c r="X169" s="67"/>
      <c r="Y169" s="30"/>
      <c r="Z169" s="30"/>
      <c r="AA169" s="30"/>
      <c r="AB169" s="30"/>
      <c r="AC169" s="30"/>
      <c r="AD169" s="30"/>
      <c r="AE169" s="30"/>
      <c r="AT169" s="14" t="s">
        <v>278</v>
      </c>
      <c r="AU169" s="14" t="s">
        <v>83</v>
      </c>
      <c r="AY169" s="14" t="s">
        <v>278</v>
      </c>
      <c r="BE169" s="217">
        <f t="shared" si="18"/>
        <v>0</v>
      </c>
      <c r="BF169" s="217">
        <f t="shared" si="19"/>
        <v>0</v>
      </c>
      <c r="BG169" s="217">
        <f t="shared" si="20"/>
        <v>0</v>
      </c>
      <c r="BH169" s="217">
        <f t="shared" si="21"/>
        <v>0</v>
      </c>
      <c r="BI169" s="217">
        <f t="shared" si="22"/>
        <v>0</v>
      </c>
      <c r="BJ169" s="14" t="s">
        <v>130</v>
      </c>
      <c r="BK169" s="217">
        <f t="shared" si="23"/>
        <v>0</v>
      </c>
    </row>
    <row r="170" spans="1:63" s="2" customFormat="1" ht="16.350000000000001" customHeight="1">
      <c r="A170" s="30"/>
      <c r="B170" s="31"/>
      <c r="C170" s="231" t="s">
        <v>1</v>
      </c>
      <c r="D170" s="231" t="s">
        <v>125</v>
      </c>
      <c r="E170" s="232" t="s">
        <v>1</v>
      </c>
      <c r="F170" s="233" t="s">
        <v>1</v>
      </c>
      <c r="G170" s="234" t="s">
        <v>1</v>
      </c>
      <c r="H170" s="235"/>
      <c r="I170" s="235"/>
      <c r="J170" s="235"/>
      <c r="K170" s="236">
        <f t="shared" si="14"/>
        <v>0</v>
      </c>
      <c r="L170" s="210"/>
      <c r="M170" s="35"/>
      <c r="N170" s="237" t="s">
        <v>1</v>
      </c>
      <c r="O170" s="238" t="s">
        <v>39</v>
      </c>
      <c r="P170" s="239">
        <f t="shared" si="15"/>
        <v>0</v>
      </c>
      <c r="Q170" s="240">
        <f t="shared" si="16"/>
        <v>0</v>
      </c>
      <c r="R170" s="240">
        <f t="shared" si="17"/>
        <v>0</v>
      </c>
      <c r="S170" s="66"/>
      <c r="T170" s="66"/>
      <c r="U170" s="66"/>
      <c r="V170" s="66"/>
      <c r="W170" s="66"/>
      <c r="X170" s="67"/>
      <c r="Y170" s="30"/>
      <c r="Z170" s="30"/>
      <c r="AA170" s="30"/>
      <c r="AB170" s="30"/>
      <c r="AC170" s="30"/>
      <c r="AD170" s="30"/>
      <c r="AE170" s="30"/>
      <c r="AT170" s="14" t="s">
        <v>278</v>
      </c>
      <c r="AU170" s="14" t="s">
        <v>83</v>
      </c>
      <c r="AY170" s="14" t="s">
        <v>278</v>
      </c>
      <c r="BE170" s="217">
        <f t="shared" si="18"/>
        <v>0</v>
      </c>
      <c r="BF170" s="217">
        <f t="shared" si="19"/>
        <v>0</v>
      </c>
      <c r="BG170" s="217">
        <f t="shared" si="20"/>
        <v>0</v>
      </c>
      <c r="BH170" s="217">
        <f t="shared" si="21"/>
        <v>0</v>
      </c>
      <c r="BI170" s="217">
        <f t="shared" si="22"/>
        <v>0</v>
      </c>
      <c r="BJ170" s="14" t="s">
        <v>130</v>
      </c>
      <c r="BK170" s="217">
        <f t="shared" si="23"/>
        <v>0</v>
      </c>
    </row>
    <row r="171" spans="1:63" s="2" customFormat="1" ht="16.350000000000001" customHeight="1">
      <c r="A171" s="30"/>
      <c r="B171" s="31"/>
      <c r="C171" s="231" t="s">
        <v>1</v>
      </c>
      <c r="D171" s="231" t="s">
        <v>125</v>
      </c>
      <c r="E171" s="232" t="s">
        <v>1</v>
      </c>
      <c r="F171" s="233" t="s">
        <v>1</v>
      </c>
      <c r="G171" s="234" t="s">
        <v>1</v>
      </c>
      <c r="H171" s="235"/>
      <c r="I171" s="235"/>
      <c r="J171" s="235"/>
      <c r="K171" s="236">
        <f t="shared" si="14"/>
        <v>0</v>
      </c>
      <c r="L171" s="210"/>
      <c r="M171" s="35"/>
      <c r="N171" s="237" t="s">
        <v>1</v>
      </c>
      <c r="O171" s="238" t="s">
        <v>39</v>
      </c>
      <c r="P171" s="241">
        <f t="shared" si="15"/>
        <v>0</v>
      </c>
      <c r="Q171" s="242">
        <f t="shared" si="16"/>
        <v>0</v>
      </c>
      <c r="R171" s="242">
        <f t="shared" si="17"/>
        <v>0</v>
      </c>
      <c r="S171" s="243"/>
      <c r="T171" s="243"/>
      <c r="U171" s="243"/>
      <c r="V171" s="243"/>
      <c r="W171" s="243"/>
      <c r="X171" s="244"/>
      <c r="Y171" s="30"/>
      <c r="Z171" s="30"/>
      <c r="AA171" s="30"/>
      <c r="AB171" s="30"/>
      <c r="AC171" s="30"/>
      <c r="AD171" s="30"/>
      <c r="AE171" s="30"/>
      <c r="AT171" s="14" t="s">
        <v>278</v>
      </c>
      <c r="AU171" s="14" t="s">
        <v>83</v>
      </c>
      <c r="AY171" s="14" t="s">
        <v>278</v>
      </c>
      <c r="BE171" s="217">
        <f t="shared" si="18"/>
        <v>0</v>
      </c>
      <c r="BF171" s="217">
        <f t="shared" si="19"/>
        <v>0</v>
      </c>
      <c r="BG171" s="217">
        <f t="shared" si="20"/>
        <v>0</v>
      </c>
      <c r="BH171" s="217">
        <f t="shared" si="21"/>
        <v>0</v>
      </c>
      <c r="BI171" s="217">
        <f t="shared" si="22"/>
        <v>0</v>
      </c>
      <c r="BJ171" s="14" t="s">
        <v>130</v>
      </c>
      <c r="BK171" s="217">
        <f t="shared" si="23"/>
        <v>0</v>
      </c>
    </row>
    <row r="172" spans="1:63" s="2" customFormat="1" ht="6.9" customHeight="1">
      <c r="A172" s="30"/>
      <c r="B172" s="50"/>
      <c r="C172" s="51"/>
      <c r="D172" s="51"/>
      <c r="E172" s="51"/>
      <c r="F172" s="51"/>
      <c r="G172" s="51"/>
      <c r="H172" s="51"/>
      <c r="I172" s="145"/>
      <c r="J172" s="145"/>
      <c r="K172" s="51"/>
      <c r="L172" s="51"/>
      <c r="M172" s="35"/>
      <c r="N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</row>
  </sheetData>
  <sheetProtection algorithmName="SHA-512" hashValue="d9Hs8+Dd+HycgYmI5C2DhZqYPkZtIsjZbp7qUpSSol74Y/XVNLCLRVzddJdWzzVC1EYOPacG2Te31GHFntmXng==" saltValue="c9BNfAQBx95T8WPgK8UuFRsI5Ynx2nu7F7smmsftDg4YPrdKCfMVW1OtO+oxDOSR7TGm2FczcmNvoKrMvpYvfA==" spinCount="100000" sheet="1" objects="1" scenarios="1" formatColumns="0" formatRows="0" autoFilter="0"/>
  <autoFilter ref="C120:L171"/>
  <mergeCells count="9">
    <mergeCell ref="E87:H87"/>
    <mergeCell ref="E111:H111"/>
    <mergeCell ref="E113:H113"/>
    <mergeCell ref="M2:Z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2:D172">
      <formula1>"K, M"</formula1>
    </dataValidation>
    <dataValidation type="list" allowBlank="1" showInputMessage="1" showErrorMessage="1" error="Povolené sú hodnoty základná, znížená, nulová." sqref="O162:O172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ELI - Bleskozvod a uzemnenie</vt:lpstr>
      <vt:lpstr>'ELI - Bleskozvod a uzemnenie'!Názvy_tlače</vt:lpstr>
      <vt:lpstr>'Rekapitulácia stavby'!Názvy_tlače</vt:lpstr>
      <vt:lpstr>'ELI - Bleskozvod a uzemnenie'!Oblasť_tlače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MAJKY-PC\Marián</dc:creator>
  <cp:lastModifiedBy>Maria Kardosova</cp:lastModifiedBy>
  <dcterms:created xsi:type="dcterms:W3CDTF">2019-07-15T11:00:00Z</dcterms:created>
  <dcterms:modified xsi:type="dcterms:W3CDTF">2019-07-16T06:28:28Z</dcterms:modified>
</cp:coreProperties>
</file>