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Kryci list" sheetId="1" r:id="rId1"/>
    <sheet name="Prehlad" sheetId="2" r:id="rId2"/>
  </sheets>
  <definedNames>
    <definedName name="Excel_BuiltIn__FilterDatabase">#REF!</definedName>
    <definedName name="Excel_BuiltIn_Print_Area" localSheetId="0">'Kryci list'!$A:$J</definedName>
    <definedName name="Excel_BuiltIn_Print_Area" localSheetId="1">Prehlad!$A:$O</definedName>
    <definedName name="fakt1R">#REF!</definedName>
    <definedName name="_xlnm.Print_Titles" localSheetId="1">Prehlad!$8:$10</definedName>
  </definedNames>
  <calcPr calcId="145621" fullCalcOnLoad="1"/>
</workbook>
</file>

<file path=xl/calcChain.xml><?xml version="1.0" encoding="utf-8"?>
<calcChain xmlns="http://schemas.openxmlformats.org/spreadsheetml/2006/main">
  <c r="F1" i="1" l="1"/>
  <c r="J13" i="1"/>
  <c r="J14" i="1"/>
  <c r="F18" i="1"/>
  <c r="F19" i="1"/>
  <c r="J20" i="1"/>
  <c r="F26" i="1"/>
  <c r="J26" i="1"/>
  <c r="J29" i="1"/>
  <c r="I30" i="1"/>
  <c r="J30" i="1" s="1"/>
  <c r="D8" i="2"/>
  <c r="H14" i="2"/>
  <c r="H16" i="2" s="1"/>
  <c r="J14" i="2"/>
  <c r="L14" i="2"/>
  <c r="H15" i="2"/>
  <c r="J15" i="2"/>
  <c r="J16" i="2" s="1"/>
  <c r="L15" i="2"/>
  <c r="I16" i="2"/>
  <c r="I34" i="2" s="1"/>
  <c r="L16" i="2"/>
  <c r="N16" i="2"/>
  <c r="H19" i="2"/>
  <c r="H32" i="2" s="1"/>
  <c r="J19" i="2"/>
  <c r="H20" i="2"/>
  <c r="J20" i="2"/>
  <c r="L20" i="2"/>
  <c r="L32" i="2" s="1"/>
  <c r="L34" i="2" s="1"/>
  <c r="H21" i="2"/>
  <c r="J21" i="2"/>
  <c r="H22" i="2"/>
  <c r="J22" i="2"/>
  <c r="L22" i="2"/>
  <c r="H23" i="2"/>
  <c r="J23" i="2"/>
  <c r="H24" i="2"/>
  <c r="J24" i="2"/>
  <c r="N24" i="2"/>
  <c r="H25" i="2"/>
  <c r="J25" i="2"/>
  <c r="H26" i="2"/>
  <c r="J26" i="2"/>
  <c r="H27" i="2"/>
  <c r="J27" i="2"/>
  <c r="H28" i="2"/>
  <c r="J28" i="2"/>
  <c r="H29" i="2"/>
  <c r="J29" i="2"/>
  <c r="H30" i="2"/>
  <c r="J30" i="2"/>
  <c r="H31" i="2"/>
  <c r="J31" i="2"/>
  <c r="I32" i="2"/>
  <c r="J32" i="2"/>
  <c r="E32" i="2" s="1"/>
  <c r="N32" i="2"/>
  <c r="N34" i="2"/>
  <c r="H38" i="2"/>
  <c r="J38" i="2"/>
  <c r="N38" i="2"/>
  <c r="H39" i="2"/>
  <c r="J39" i="2"/>
  <c r="L39" i="2"/>
  <c r="H40" i="2"/>
  <c r="J40" i="2"/>
  <c r="J42" i="2" s="1"/>
  <c r="H41" i="2"/>
  <c r="J41" i="2"/>
  <c r="H42" i="2"/>
  <c r="I42" i="2"/>
  <c r="L42" i="2"/>
  <c r="N42" i="2"/>
  <c r="H45" i="2"/>
  <c r="J45" i="2"/>
  <c r="I46" i="2"/>
  <c r="J46" i="2"/>
  <c r="I47" i="2"/>
  <c r="J47" i="2"/>
  <c r="I48" i="2"/>
  <c r="J48" i="2"/>
  <c r="H49" i="2"/>
  <c r="I49" i="2"/>
  <c r="I51" i="2" s="1"/>
  <c r="E17" i="1" s="1"/>
  <c r="J49" i="2"/>
  <c r="E49" i="2" s="1"/>
  <c r="L49" i="2"/>
  <c r="N49" i="2"/>
  <c r="H51" i="2"/>
  <c r="D17" i="1" s="1"/>
  <c r="F17" i="1" s="1"/>
  <c r="L51" i="2"/>
  <c r="N51" i="2"/>
  <c r="H55" i="2"/>
  <c r="J55" i="2"/>
  <c r="E56" i="2"/>
  <c r="H56" i="2"/>
  <c r="H58" i="2" s="1"/>
  <c r="I56" i="2"/>
  <c r="J56" i="2"/>
  <c r="L56" i="2"/>
  <c r="L58" i="2" s="1"/>
  <c r="N56" i="2"/>
  <c r="N58" i="2" s="1"/>
  <c r="N60" i="2" s="1"/>
  <c r="I58" i="2"/>
  <c r="J58" i="2"/>
  <c r="E58" i="2" s="1"/>
  <c r="I60" i="2" l="1"/>
  <c r="E16" i="1"/>
  <c r="E20" i="1" s="1"/>
  <c r="E42" i="2"/>
  <c r="J51" i="2"/>
  <c r="E51" i="2" s="1"/>
  <c r="L60" i="2"/>
  <c r="J31" i="1"/>
  <c r="E16" i="2"/>
  <c r="J34" i="2"/>
  <c r="H34" i="2"/>
  <c r="F12" i="1" l="1"/>
  <c r="F14" i="1"/>
  <c r="J12" i="1"/>
  <c r="F13" i="1"/>
  <c r="H60" i="2"/>
  <c r="D16" i="1"/>
  <c r="E34" i="2"/>
  <c r="J60" i="2"/>
  <c r="E60" i="2" s="1"/>
  <c r="F16" i="1" l="1"/>
  <c r="F20" i="1" s="1"/>
  <c r="D20" i="1"/>
</calcChain>
</file>

<file path=xl/sharedStrings.xml><?xml version="1.0" encoding="utf-8"?>
<sst xmlns="http://schemas.openxmlformats.org/spreadsheetml/2006/main" count="262" uniqueCount="181">
  <si>
    <t>V module</t>
  </si>
  <si>
    <t>Hlavička1</t>
  </si>
  <si>
    <t>Mena</t>
  </si>
  <si>
    <t>Hlavička2</t>
  </si>
  <si>
    <t>Obdobie</t>
  </si>
  <si>
    <t>Stavba :Rekonštrukcia a úprava okolia pamätníka padlých hrdinov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</si>
  <si>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</si>
  <si>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</si>
  <si>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</si>
  <si>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</si>
  <si>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</si>
  <si>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</si>
  <si>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</si>
  <si>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SKK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</si>
  <si>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</si>
  <si>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</si>
  <si>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</si>
  <si>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</si>
  <si>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</si>
  <si>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</si>
  <si>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</si>
  <si>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</si>
  <si>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</si>
  <si>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</si>
  <si>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</si>
  <si>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</si>
  <si>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 xml:space="preserve">      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</si>
  <si>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</si>
  <si>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</si>
  <si>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</si>
  <si>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</si>
  <si>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</si>
  <si>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</si>
  <si>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</si>
  <si>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</si>
  <si>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</si>
  <si>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</si>
  <si>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</si>
  <si>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</si>
  <si>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</si>
  <si>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</si>
  <si>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</si>
  <si>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</si>
  <si>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</si>
  <si>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</si>
  <si>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</si>
  <si>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</si>
  <si>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</si>
  <si>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</si>
  <si>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</si>
  <si>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</si>
  <si>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</si>
  <si>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</si>
  <si>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</si>
  <si>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</si>
  <si>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</si>
  <si>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</si>
  <si>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</si>
  <si>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</si>
  <si>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</si>
  <si>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</si>
  <si>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</si>
  <si>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</si>
  <si>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</si>
  <si>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</si>
  <si>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</si>
  <si>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</si>
  <si>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</si>
  <si>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</si>
  <si>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</si>
  <si>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</si>
  <si>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</si>
  <si>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</si>
  <si>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</si>
  <si>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</si>
  <si>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</si>
  <si>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</si>
  <si>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</si>
  <si>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</si>
  <si>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</si>
  <si>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</si>
  <si>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Prehľad rozpočtových nákladov v</t>
  </si>
  <si>
    <t xml:space="preserve">Dodávateľ: </t>
  </si>
  <si>
    <t xml:space="preserve">Dátum: 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</si>
  <si>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</si>
  <si>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</si>
  <si>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</si>
  <si>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</si>
  <si>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</si>
  <si>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</si>
  <si>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</si>
  <si>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</si>
  <si>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</si>
  <si>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</si>
  <si>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</si>
  <si>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</si>
  <si>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</si>
  <si>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</si>
  <si>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</si>
  <si>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cenníka</t>
  </si>
  <si>
    <t>výkaz-výmer</t>
  </si>
  <si>
    <t>výmera</t>
  </si>
  <si>
    <t>jednotka</t>
  </si>
  <si>
    <t>cena</t>
  </si>
  <si>
    <t>a práce</t>
  </si>
  <si>
    <t>PRÁCE A DODÁVKY HSV</t>
  </si>
  <si>
    <t>6 - ÚPRAVY POVRCHOV, PODLAHY, VÝPLNE</t>
  </si>
  <si>
    <t>011</t>
  </si>
  <si>
    <t xml:space="preserve">62247-4100   </t>
  </si>
  <si>
    <t xml:space="preserve">Omietka vonk. stien zo such.zm.                                                                                         </t>
  </si>
  <si>
    <t xml:space="preserve">m2      </t>
  </si>
  <si>
    <t xml:space="preserve">62248-4010   </t>
  </si>
  <si>
    <t xml:space="preserve">Potiahnutie vonk. stien sklotextilnou mriežkou Baumit open                                                              </t>
  </si>
  <si>
    <t xml:space="preserve">6 - ÚPRAVY POVRCHOV, PODLAHY, VÝPLNE  spolu: </t>
  </si>
  <si>
    <t>9 - OSTATNÉ KONŠTRUKCIE A PRÁCE</t>
  </si>
  <si>
    <t>003</t>
  </si>
  <si>
    <t xml:space="preserve">94194-1041   </t>
  </si>
  <si>
    <t xml:space="preserve">Montáž lešenia ľahk. radového s podlahami š. do 1,2 m v. do 10 m                                                        </t>
  </si>
  <si>
    <t xml:space="preserve">94194-1291   </t>
  </si>
  <si>
    <t xml:space="preserve">Príplatok za prvý a každý ďalší mesiac použitia lešenia k pol. -1041                                                    </t>
  </si>
  <si>
    <t xml:space="preserve">94194-1841   </t>
  </si>
  <si>
    <t xml:space="preserve">Demontáž lešenia ľahk. radového s podlahami š. do 1,2 m v. do 10 m                                                      </t>
  </si>
  <si>
    <t xml:space="preserve">94195-5002   </t>
  </si>
  <si>
    <t xml:space="preserve">Lešenie ľahké prac. pomocné výš. podlahy do 1,9 m                                                                       </t>
  </si>
  <si>
    <t>013</t>
  </si>
  <si>
    <t xml:space="preserve">96607-9999   </t>
  </si>
  <si>
    <t xml:space="preserve">Demontáž tabúľ s menami                                                                                                 </t>
  </si>
  <si>
    <t xml:space="preserve">97803-6390   </t>
  </si>
  <si>
    <t xml:space="preserve">Otlčenie vonk. omietok do 100 %                   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</si>
  <si>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</si>
  <si>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</si>
  <si>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</si>
  <si>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</si>
  <si>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</si>
  <si>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</si>
  <si>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</si>
  <si>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</si>
  <si>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</si>
  <si>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</si>
  <si>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</si>
  <si>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>221</t>
  </si>
  <si>
    <t xml:space="preserve">99822-3011   </t>
  </si>
  <si>
    <t xml:space="preserve">Presun hmôt pre komunikácie, kryt dlaždený                                                                              </t>
  </si>
  <si>
    <t xml:space="preserve">99822-3091   </t>
  </si>
  <si>
    <t xml:space="preserve">Prípl. za zväč. presun do 1 km, kryt kom. dlaždený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</si>
  <si>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</si>
  <si>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</si>
  <si>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</si>
  <si>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764 - Konštrukcie klampiarske</t>
  </si>
  <si>
    <t>764</t>
  </si>
  <si>
    <t xml:space="preserve">76433-4870   </t>
  </si>
  <si>
    <t xml:space="preserve">Klamp. demont. lem. múrov lep.kryt.+krycí pl. 750                                                                       </t>
  </si>
  <si>
    <t xml:space="preserve">m       </t>
  </si>
  <si>
    <t xml:space="preserve">76433-7270   </t>
  </si>
  <si>
    <t xml:space="preserve">Klamp. lemovanie atik. plochy z poplast. hliník. plechu                                                                 </t>
  </si>
  <si>
    <t xml:space="preserve">99876-4101   </t>
  </si>
  <si>
    <t xml:space="preserve">Presun hmôt pre klampiarske konštr. v objektoch  výšky do 6 m                                                           </t>
  </si>
  <si>
    <t xml:space="preserve">99876-4192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</si>
  <si>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</si>
  <si>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</si>
  <si>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799 - PSV ostatné</t>
  </si>
  <si>
    <t>700</t>
  </si>
  <si>
    <t xml:space="preserve">99999-7004   </t>
  </si>
  <si>
    <t xml:space="preserve">Montáž pamätných tabúľ                                                                                                  </t>
  </si>
  <si>
    <t xml:space="preserve">kus     </t>
  </si>
  <si>
    <t>MAT</t>
  </si>
  <si>
    <t xml:space="preserve">286 3F7859   </t>
  </si>
  <si>
    <t xml:space="preserve">Kotvy na pamätné tabule                                                                                                 </t>
  </si>
  <si>
    <t xml:space="preserve">404 459930   </t>
  </si>
  <si>
    <t xml:space="preserve">Dodávka pamätných tabúľ   / 6 kusov /                                                                                              </t>
  </si>
  <si>
    <t xml:space="preserve">423 9400477  </t>
  </si>
  <si>
    <t xml:space="preserve">Príplatok za písmená                                                                                                    </t>
  </si>
  <si>
    <t xml:space="preserve">kpl     </t>
  </si>
  <si>
    <t xml:space="preserve">799 - PSV ostatné  spolu: </t>
  </si>
  <si>
    <t xml:space="preserve">PRÁCE A DODÁVKY PSV  spolu: </t>
  </si>
  <si>
    <t>OSTATNÉ</t>
  </si>
  <si>
    <t>OST</t>
  </si>
  <si>
    <t xml:space="preserve">99999-99099  </t>
  </si>
  <si>
    <t xml:space="preserve">Nápis rokov I. a II. sv. vojny                                                                                          </t>
  </si>
  <si>
    <t xml:space="preserve">OSTATNÉ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</si>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</sst>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\ "/>
    <numFmt numFmtId="167" formatCode="#,##0.000"/>
    <numFmt numFmtId="168" formatCode="#,##0.00000"/>
    <numFmt numFmtId="169" formatCode="0.000"/>
  </numFmts>
  <fonts count="12">
    <font>
      <sz val="10"/>
      <name val="Arial"/>
      <family val="2"/>
      <charset val="238"/>
    </font>
    <font>
      <b/>
      <sz val="7"/>
      <name val="Letter Gothic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23"/>
        <bgColor indexed="54"/>
      </patternFill>
    </fill>
    <fill>
      <patternFill patternType="solid">
        <fgColor indexed="19"/>
        <bgColor indexed="55"/>
      </patternFill>
    </fill>
  </fills>
  <borders count="66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</borders>
  <cellStyleXfs count="53">
    <xf numFmtId="0" fontId="0" fillId="0" borderId="0"/>
    <xf numFmtId="0" fontId="1" fillId="0" borderId="1">
      <alignment vertical="center"/>
    </xf>
    <xf numFmtId="0" fontId="11" fillId="0" borderId="0" applyFill="0" applyBorder="0">
      <alignment vertical="center"/>
    </xf>
    <xf numFmtId="164" fontId="1" fillId="0" borderId="1"/>
    <xf numFmtId="0" fontId="11" fillId="0" borderId="1" applyFill="0"/>
    <xf numFmtId="165" fontId="11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1" fillId="0" borderId="0" applyBorder="0">
      <alignment vertical="center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3">
      <alignment vertical="center"/>
    </xf>
    <xf numFmtId="0" fontId="6" fillId="0" borderId="0" applyNumberFormat="0" applyFill="0" applyBorder="0" applyAlignment="0" applyProtection="0"/>
  </cellStyleXfs>
  <cellXfs count="128">
    <xf numFmtId="0" fontId="0" fillId="0" borderId="0" xfId="0"/>
    <xf numFmtId="0" fontId="8" fillId="0" borderId="0" xfId="45" applyFont="1"/>
    <xf numFmtId="0" fontId="8" fillId="0" borderId="0" xfId="45" applyFont="1" applyAlignment="1">
      <alignment horizontal="left" vertical="center"/>
    </xf>
    <xf numFmtId="0" fontId="9" fillId="0" borderId="0" xfId="44" applyFont="1" applyAlignment="1">
      <alignment horizontal="left" vertical="center"/>
    </xf>
    <xf numFmtId="0" fontId="8" fillId="0" borderId="0" xfId="44" applyFont="1"/>
    <xf numFmtId="0" fontId="8" fillId="0" borderId="4" xfId="45" applyFont="1" applyBorder="1" applyAlignment="1">
      <alignment horizontal="left" vertical="center"/>
    </xf>
    <xf numFmtId="0" fontId="8" fillId="0" borderId="5" xfId="45" applyFont="1" applyBorder="1" applyAlignment="1">
      <alignment horizontal="left" vertical="center"/>
    </xf>
    <xf numFmtId="0" fontId="8" fillId="0" borderId="5" xfId="45" applyFont="1" applyBorder="1" applyAlignment="1">
      <alignment horizontal="right" vertical="center"/>
    </xf>
    <xf numFmtId="0" fontId="8" fillId="0" borderId="6" xfId="45" applyFont="1" applyBorder="1" applyAlignment="1">
      <alignment horizontal="left" vertical="center"/>
    </xf>
    <xf numFmtId="0" fontId="10" fillId="0" borderId="0" xfId="44" applyFont="1"/>
    <xf numFmtId="49" fontId="10" fillId="0" borderId="0" xfId="44" applyNumberFormat="1" applyFont="1"/>
    <xf numFmtId="0" fontId="8" fillId="0" borderId="7" xfId="45" applyFont="1" applyBorder="1" applyAlignment="1">
      <alignment horizontal="left" vertical="center"/>
    </xf>
    <xf numFmtId="0" fontId="8" fillId="0" borderId="8" xfId="45" applyFont="1" applyBorder="1" applyAlignment="1">
      <alignment horizontal="left" vertical="center"/>
    </xf>
    <xf numFmtId="0" fontId="8" fillId="0" borderId="8" xfId="45" applyFont="1" applyBorder="1" applyAlignment="1">
      <alignment horizontal="right" vertical="center"/>
    </xf>
    <xf numFmtId="0" fontId="8" fillId="0" borderId="9" xfId="45" applyFont="1" applyBorder="1" applyAlignment="1">
      <alignment horizontal="left" vertical="center"/>
    </xf>
    <xf numFmtId="0" fontId="8" fillId="0" borderId="10" xfId="45" applyFont="1" applyBorder="1" applyAlignment="1">
      <alignment horizontal="left" vertical="center"/>
    </xf>
    <xf numFmtId="0" fontId="8" fillId="0" borderId="11" xfId="45" applyFont="1" applyBorder="1" applyAlignment="1">
      <alignment horizontal="left" vertical="center"/>
    </xf>
    <xf numFmtId="0" fontId="8" fillId="0" borderId="11" xfId="45" applyFont="1" applyBorder="1" applyAlignment="1">
      <alignment horizontal="right" vertical="center"/>
    </xf>
    <xf numFmtId="0" fontId="8" fillId="0" borderId="12" xfId="45" applyFont="1" applyBorder="1" applyAlignment="1">
      <alignment horizontal="left" vertical="center"/>
    </xf>
    <xf numFmtId="0" fontId="8" fillId="0" borderId="13" xfId="45" applyFont="1" applyBorder="1" applyAlignment="1">
      <alignment horizontal="left" vertical="center"/>
    </xf>
    <xf numFmtId="0" fontId="8" fillId="0" borderId="14" xfId="45" applyFont="1" applyBorder="1" applyAlignment="1">
      <alignment horizontal="left" vertical="center"/>
    </xf>
    <xf numFmtId="0" fontId="8" fillId="0" borderId="14" xfId="45" applyFont="1" applyBorder="1" applyAlignment="1">
      <alignment horizontal="right" vertical="center"/>
    </xf>
    <xf numFmtId="0" fontId="8" fillId="0" borderId="15" xfId="45" applyFont="1" applyBorder="1" applyAlignment="1">
      <alignment horizontal="left" vertical="center"/>
    </xf>
    <xf numFmtId="0" fontId="8" fillId="0" borderId="16" xfId="45" applyFont="1" applyBorder="1" applyAlignment="1">
      <alignment horizontal="left" vertical="center"/>
    </xf>
    <xf numFmtId="0" fontId="8" fillId="0" borderId="17" xfId="45" applyFont="1" applyBorder="1" applyAlignment="1">
      <alignment horizontal="right" vertical="center"/>
    </xf>
    <xf numFmtId="0" fontId="8" fillId="0" borderId="17" xfId="45" applyFont="1" applyBorder="1" applyAlignment="1">
      <alignment horizontal="left" vertical="center"/>
    </xf>
    <xf numFmtId="0" fontId="8" fillId="0" borderId="18" xfId="45" applyFont="1" applyBorder="1" applyAlignment="1">
      <alignment horizontal="left" vertical="center"/>
    </xf>
    <xf numFmtId="0" fontId="8" fillId="0" borderId="19" xfId="45" applyFont="1" applyBorder="1" applyAlignment="1">
      <alignment horizontal="left" vertical="center"/>
    </xf>
    <xf numFmtId="0" fontId="8" fillId="0" borderId="20" xfId="45" applyFont="1" applyBorder="1" applyAlignment="1">
      <alignment horizontal="left" vertical="center"/>
    </xf>
    <xf numFmtId="0" fontId="8" fillId="0" borderId="21" xfId="45" applyFont="1" applyBorder="1" applyAlignment="1">
      <alignment horizontal="left" vertical="center"/>
    </xf>
    <xf numFmtId="0" fontId="8" fillId="0" borderId="4" xfId="45" applyFont="1" applyBorder="1" applyAlignment="1">
      <alignment horizontal="right" vertical="center"/>
    </xf>
    <xf numFmtId="3" fontId="8" fillId="0" borderId="22" xfId="45" applyNumberFormat="1" applyFont="1" applyBorder="1" applyAlignment="1">
      <alignment horizontal="right" vertical="center"/>
    </xf>
    <xf numFmtId="3" fontId="8" fillId="0" borderId="6" xfId="45" applyNumberFormat="1" applyFont="1" applyBorder="1" applyAlignment="1">
      <alignment horizontal="right" vertical="center"/>
    </xf>
    <xf numFmtId="0" fontId="8" fillId="0" borderId="16" xfId="45" applyFont="1" applyBorder="1" applyAlignment="1">
      <alignment horizontal="right" vertical="center"/>
    </xf>
    <xf numFmtId="3" fontId="8" fillId="0" borderId="23" xfId="45" applyNumberFormat="1" applyFont="1" applyBorder="1" applyAlignment="1">
      <alignment horizontal="right" vertical="center"/>
    </xf>
    <xf numFmtId="3" fontId="8" fillId="0" borderId="18" xfId="45" applyNumberFormat="1" applyFont="1" applyBorder="1" applyAlignment="1">
      <alignment horizontal="right" vertical="center"/>
    </xf>
    <xf numFmtId="0" fontId="8" fillId="0" borderId="19" xfId="45" applyFont="1" applyBorder="1" applyAlignment="1">
      <alignment horizontal="right" vertical="center"/>
    </xf>
    <xf numFmtId="3" fontId="8" fillId="0" borderId="24" xfId="45" applyNumberFormat="1" applyFont="1" applyBorder="1" applyAlignment="1">
      <alignment horizontal="right" vertical="center"/>
    </xf>
    <xf numFmtId="0" fontId="8" fillId="0" borderId="20" xfId="45" applyFont="1" applyBorder="1" applyAlignment="1">
      <alignment horizontal="right" vertical="center"/>
    </xf>
    <xf numFmtId="3" fontId="8" fillId="0" borderId="21" xfId="45" applyNumberFormat="1" applyFont="1" applyBorder="1" applyAlignment="1">
      <alignment horizontal="right" vertical="center"/>
    </xf>
    <xf numFmtId="0" fontId="10" fillId="0" borderId="25" xfId="45" applyFont="1" applyBorder="1" applyAlignment="1">
      <alignment horizontal="center" vertical="center"/>
    </xf>
    <xf numFmtId="0" fontId="8" fillId="0" borderId="26" xfId="45" applyFont="1" applyBorder="1" applyAlignment="1">
      <alignment horizontal="left" vertical="center"/>
    </xf>
    <xf numFmtId="0" fontId="8" fillId="0" borderId="26" xfId="45" applyFont="1" applyBorder="1" applyAlignment="1">
      <alignment horizontal="center" vertical="center"/>
    </xf>
    <xf numFmtId="0" fontId="8" fillId="0" borderId="27" xfId="45" applyFont="1" applyBorder="1" applyAlignment="1">
      <alignment horizontal="center" vertical="center"/>
    </xf>
    <xf numFmtId="0" fontId="8" fillId="0" borderId="28" xfId="45" applyFont="1" applyBorder="1" applyAlignment="1">
      <alignment horizontal="center" vertical="center"/>
    </xf>
    <xf numFmtId="0" fontId="8" fillId="0" borderId="29" xfId="45" applyFont="1" applyBorder="1" applyAlignment="1">
      <alignment horizontal="center" vertical="center"/>
    </xf>
    <xf numFmtId="0" fontId="8" fillId="0" borderId="30" xfId="45" applyFont="1" applyBorder="1" applyAlignment="1">
      <alignment horizontal="center" vertical="center"/>
    </xf>
    <xf numFmtId="0" fontId="8" fillId="0" borderId="31" xfId="45" applyFont="1" applyBorder="1" applyAlignment="1">
      <alignment horizontal="center" vertical="center"/>
    </xf>
    <xf numFmtId="0" fontId="8" fillId="0" borderId="32" xfId="45" applyFont="1" applyBorder="1" applyAlignment="1">
      <alignment horizontal="left" vertical="center"/>
    </xf>
    <xf numFmtId="4" fontId="8" fillId="0" borderId="32" xfId="45" applyNumberFormat="1" applyFont="1" applyBorder="1" applyAlignment="1">
      <alignment horizontal="right" vertical="center"/>
    </xf>
    <xf numFmtId="4" fontId="8" fillId="0" borderId="33" xfId="45" applyNumberFormat="1" applyFont="1" applyBorder="1" applyAlignment="1">
      <alignment horizontal="right" vertical="center"/>
    </xf>
    <xf numFmtId="0" fontId="8" fillId="0" borderId="34" xfId="45" applyFont="1" applyBorder="1" applyAlignment="1">
      <alignment horizontal="left" vertical="center"/>
    </xf>
    <xf numFmtId="0" fontId="8" fillId="0" borderId="35" xfId="45" applyNumberFormat="1" applyFont="1" applyBorder="1" applyAlignment="1">
      <alignment horizontal="left" vertical="center"/>
    </xf>
    <xf numFmtId="0" fontId="8" fillId="0" borderId="36" xfId="45" applyFont="1" applyBorder="1" applyAlignment="1">
      <alignment horizontal="center" vertical="center"/>
    </xf>
    <xf numFmtId="0" fontId="8" fillId="0" borderId="3" xfId="45" applyFont="1" applyBorder="1" applyAlignment="1">
      <alignment horizontal="left" vertical="center"/>
    </xf>
    <xf numFmtId="4" fontId="8" fillId="0" borderId="3" xfId="45" applyNumberFormat="1" applyFont="1" applyBorder="1" applyAlignment="1">
      <alignment horizontal="right" vertical="center"/>
    </xf>
    <xf numFmtId="0" fontId="8" fillId="0" borderId="37" xfId="45" applyFont="1" applyBorder="1" applyAlignment="1">
      <alignment horizontal="left" vertical="center"/>
    </xf>
    <xf numFmtId="4" fontId="8" fillId="0" borderId="38" xfId="45" applyNumberFormat="1" applyFont="1" applyBorder="1" applyAlignment="1">
      <alignment horizontal="right" vertical="center"/>
    </xf>
    <xf numFmtId="4" fontId="8" fillId="0" borderId="39" xfId="45" applyNumberFormat="1" applyFont="1" applyBorder="1" applyAlignment="1">
      <alignment horizontal="right" vertical="center"/>
    </xf>
    <xf numFmtId="0" fontId="8" fillId="0" borderId="40" xfId="45" applyFont="1" applyBorder="1" applyAlignment="1">
      <alignment horizontal="center" vertical="center"/>
    </xf>
    <xf numFmtId="0" fontId="8" fillId="0" borderId="41" xfId="45" applyFont="1" applyBorder="1" applyAlignment="1">
      <alignment horizontal="left" vertical="center"/>
    </xf>
    <xf numFmtId="4" fontId="8" fillId="0" borderId="41" xfId="45" applyNumberFormat="1" applyFont="1" applyBorder="1" applyAlignment="1">
      <alignment horizontal="right" vertical="center"/>
    </xf>
    <xf numFmtId="4" fontId="8" fillId="0" borderId="42" xfId="45" applyNumberFormat="1" applyFont="1" applyBorder="1" applyAlignment="1">
      <alignment horizontal="right" vertical="center"/>
    </xf>
    <xf numFmtId="4" fontId="8" fillId="0" borderId="43" xfId="45" applyNumberFormat="1" applyFont="1" applyBorder="1" applyAlignment="1">
      <alignment horizontal="right" vertical="center"/>
    </xf>
    <xf numFmtId="0" fontId="8" fillId="0" borderId="44" xfId="45" applyFont="1" applyBorder="1" applyAlignment="1">
      <alignment horizontal="center" vertical="center"/>
    </xf>
    <xf numFmtId="0" fontId="8" fillId="0" borderId="42" xfId="45" applyFont="1" applyBorder="1" applyAlignment="1">
      <alignment horizontal="right" vertical="center"/>
    </xf>
    <xf numFmtId="0" fontId="8" fillId="0" borderId="28" xfId="45" applyFont="1" applyBorder="1" applyAlignment="1">
      <alignment horizontal="left" vertical="center"/>
    </xf>
    <xf numFmtId="10" fontId="8" fillId="0" borderId="17" xfId="45" applyNumberFormat="1" applyFont="1" applyBorder="1" applyAlignment="1">
      <alignment horizontal="right" vertical="center"/>
    </xf>
    <xf numFmtId="10" fontId="8" fillId="0" borderId="45" xfId="45" applyNumberFormat="1" applyFont="1" applyBorder="1" applyAlignment="1">
      <alignment horizontal="right" vertical="center"/>
    </xf>
    <xf numFmtId="0" fontId="8" fillId="0" borderId="46" xfId="45" applyFont="1" applyBorder="1" applyAlignment="1">
      <alignment horizontal="left" vertical="center"/>
    </xf>
    <xf numFmtId="10" fontId="8" fillId="0" borderId="8" xfId="45" applyNumberFormat="1" applyFont="1" applyBorder="1" applyAlignment="1">
      <alignment horizontal="right" vertical="center"/>
    </xf>
    <xf numFmtId="10" fontId="8" fillId="0" borderId="46" xfId="45" applyNumberFormat="1" applyFont="1" applyBorder="1" applyAlignment="1">
      <alignment horizontal="right" vertical="center"/>
    </xf>
    <xf numFmtId="0" fontId="8" fillId="0" borderId="42" xfId="45" applyFont="1" applyBorder="1" applyAlignment="1">
      <alignment horizontal="left" vertical="center"/>
    </xf>
    <xf numFmtId="0" fontId="8" fillId="0" borderId="44" xfId="45" applyFont="1" applyBorder="1" applyAlignment="1">
      <alignment horizontal="right" vertical="center"/>
    </xf>
    <xf numFmtId="0" fontId="8" fillId="0" borderId="47" xfId="45" applyFont="1" applyBorder="1" applyAlignment="1">
      <alignment horizontal="center" vertical="center"/>
    </xf>
    <xf numFmtId="0" fontId="8" fillId="0" borderId="48" xfId="45" applyFont="1" applyBorder="1" applyAlignment="1">
      <alignment horizontal="left" vertical="center"/>
    </xf>
    <xf numFmtId="0" fontId="8" fillId="0" borderId="48" xfId="45" applyFont="1" applyBorder="1" applyAlignment="1">
      <alignment horizontal="right" vertical="center"/>
    </xf>
    <xf numFmtId="0" fontId="8" fillId="0" borderId="49" xfId="45" applyFont="1" applyBorder="1" applyAlignment="1">
      <alignment horizontal="right" vertical="center"/>
    </xf>
    <xf numFmtId="3" fontId="8" fillId="0" borderId="0" xfId="45" applyNumberFormat="1" applyFont="1" applyBorder="1" applyAlignment="1">
      <alignment horizontal="right" vertical="center"/>
    </xf>
    <xf numFmtId="0" fontId="8" fillId="0" borderId="47" xfId="45" applyFont="1" applyBorder="1" applyAlignment="1">
      <alignment horizontal="left" vertical="center"/>
    </xf>
    <xf numFmtId="0" fontId="8" fillId="0" borderId="0" xfId="45" applyFont="1" applyBorder="1" applyAlignment="1">
      <alignment horizontal="right" vertical="center"/>
    </xf>
    <xf numFmtId="0" fontId="8" fillId="0" borderId="0" xfId="45" applyFont="1" applyBorder="1" applyAlignment="1">
      <alignment horizontal="left" vertical="center"/>
    </xf>
    <xf numFmtId="0" fontId="8" fillId="0" borderId="50" xfId="45" applyFont="1" applyBorder="1" applyAlignment="1">
      <alignment horizontal="right" vertical="center"/>
    </xf>
    <xf numFmtId="0" fontId="8" fillId="0" borderId="23" xfId="45" applyFont="1" applyBorder="1" applyAlignment="1">
      <alignment horizontal="right" vertical="center"/>
    </xf>
    <xf numFmtId="3" fontId="8" fillId="0" borderId="50" xfId="45" applyNumberFormat="1" applyFont="1" applyBorder="1" applyAlignment="1">
      <alignment horizontal="right" vertical="center"/>
    </xf>
    <xf numFmtId="4" fontId="8" fillId="0" borderId="46" xfId="45" applyNumberFormat="1" applyFont="1" applyBorder="1" applyAlignment="1">
      <alignment horizontal="right" vertical="center"/>
    </xf>
    <xf numFmtId="3" fontId="8" fillId="0" borderId="51" xfId="45" applyNumberFormat="1" applyFont="1" applyBorder="1" applyAlignment="1">
      <alignment horizontal="right" vertical="center"/>
    </xf>
    <xf numFmtId="0" fontId="10" fillId="0" borderId="52" xfId="45" applyFont="1" applyBorder="1" applyAlignment="1">
      <alignment horizontal="center" vertical="center"/>
    </xf>
    <xf numFmtId="0" fontId="8" fillId="0" borderId="53" xfId="45" applyFont="1" applyBorder="1" applyAlignment="1">
      <alignment horizontal="left" vertical="center"/>
    </xf>
    <xf numFmtId="0" fontId="8" fillId="0" borderId="54" xfId="45" applyFont="1" applyBorder="1" applyAlignment="1">
      <alignment horizontal="left" vertical="center"/>
    </xf>
    <xf numFmtId="166" fontId="8" fillId="0" borderId="55" xfId="45" applyNumberFormat="1" applyFont="1" applyBorder="1" applyAlignment="1">
      <alignment horizontal="right" vertical="center"/>
    </xf>
    <xf numFmtId="0" fontId="8" fillId="0" borderId="56" xfId="45" applyFont="1" applyBorder="1" applyAlignment="1">
      <alignment horizontal="left" vertical="center"/>
    </xf>
    <xf numFmtId="0" fontId="8" fillId="0" borderId="48" xfId="45" applyFont="1" applyBorder="1" applyAlignment="1">
      <alignment horizontal="center" vertical="center"/>
    </xf>
    <xf numFmtId="0" fontId="8" fillId="0" borderId="57" xfId="45" applyFont="1" applyBorder="1" applyAlignment="1">
      <alignment horizontal="center" vertical="center"/>
    </xf>
    <xf numFmtId="0" fontId="8" fillId="0" borderId="58" xfId="45" applyFont="1" applyBorder="1" applyAlignment="1">
      <alignment horizontal="left" vertical="center"/>
    </xf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 wrapText="1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68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9" fontId="8" fillId="0" borderId="0" xfId="0" applyNumberFormat="1" applyFont="1" applyAlignment="1" applyProtection="1">
      <alignment vertical="top"/>
    </xf>
    <xf numFmtId="0" fontId="8" fillId="0" borderId="0" xfId="0" applyFont="1" applyProtection="1"/>
    <xf numFmtId="0" fontId="10" fillId="0" borderId="0" xfId="0" applyFont="1" applyProtection="1"/>
    <xf numFmtId="4" fontId="8" fillId="0" borderId="0" xfId="0" applyNumberFormat="1" applyFont="1" applyProtection="1"/>
    <xf numFmtId="168" fontId="8" fillId="0" borderId="0" xfId="0" applyNumberFormat="1" applyFont="1" applyProtection="1"/>
    <xf numFmtId="167" fontId="8" fillId="0" borderId="0" xfId="0" applyNumberFormat="1" applyFont="1" applyProtection="1"/>
    <xf numFmtId="49" fontId="8" fillId="0" borderId="0" xfId="0" applyNumberFormat="1" applyFont="1" applyProtection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9" fillId="0" borderId="0" xfId="0" applyFont="1" applyProtection="1"/>
    <xf numFmtId="0" fontId="8" fillId="0" borderId="59" xfId="0" applyFont="1" applyBorder="1" applyAlignment="1" applyProtection="1">
      <alignment horizontal="center"/>
    </xf>
    <xf numFmtId="0" fontId="8" fillId="0" borderId="60" xfId="0" applyFont="1" applyBorder="1" applyAlignment="1" applyProtection="1">
      <alignment horizontal="center"/>
    </xf>
    <xf numFmtId="0" fontId="8" fillId="0" borderId="63" xfId="0" applyFont="1" applyBorder="1" applyAlignment="1" applyProtection="1">
      <alignment horizontal="center"/>
    </xf>
    <xf numFmtId="0" fontId="8" fillId="0" borderId="64" xfId="0" applyFont="1" applyBorder="1" applyAlignment="1" applyProtection="1">
      <alignment horizontal="center"/>
    </xf>
    <xf numFmtId="0" fontId="8" fillId="0" borderId="64" xfId="0" applyFont="1" applyBorder="1" applyAlignment="1" applyProtection="1">
      <alignment horizontal="center" vertical="center"/>
    </xf>
    <xf numFmtId="0" fontId="8" fillId="0" borderId="65" xfId="0" applyFont="1" applyBorder="1" applyAlignment="1" applyProtection="1">
      <alignment horizontal="center"/>
    </xf>
    <xf numFmtId="49" fontId="10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right" vertical="top" wrapText="1"/>
    </xf>
    <xf numFmtId="4" fontId="10" fillId="0" borderId="0" xfId="0" applyNumberFormat="1" applyFont="1" applyAlignment="1" applyProtection="1">
      <alignment vertical="top"/>
    </xf>
    <xf numFmtId="168" fontId="10" fillId="0" borderId="0" xfId="0" applyNumberFormat="1" applyFont="1" applyAlignment="1" applyProtection="1">
      <alignment vertical="top"/>
    </xf>
    <xf numFmtId="167" fontId="10" fillId="0" borderId="0" xfId="0" applyNumberFormat="1" applyFont="1" applyAlignment="1" applyProtection="1">
      <alignment vertical="top"/>
    </xf>
    <xf numFmtId="0" fontId="10" fillId="0" borderId="0" xfId="0" applyFont="1" applyAlignment="1" applyProtection="1">
      <alignment vertical="top" wrapText="1"/>
    </xf>
    <xf numFmtId="0" fontId="8" fillId="0" borderId="61" xfId="0" applyFont="1" applyBorder="1" applyAlignment="1" applyProtection="1">
      <alignment horizontal="center"/>
    </xf>
    <xf numFmtId="0" fontId="8" fillId="0" borderId="62" xfId="0" applyFont="1" applyBorder="1" applyAlignment="1" applyProtection="1">
      <alignment horizont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12"/>
    <cellStyle name="20 % – Zvýraznění2" xfId="13"/>
    <cellStyle name="20 % – Zvýraznění3" xfId="14"/>
    <cellStyle name="20 % – Zvýraznění4" xfId="15"/>
    <cellStyle name="20 % – Zvýraznění5" xfId="16"/>
    <cellStyle name="20 % – Zvýraznění6" xfId="17"/>
    <cellStyle name="20 % - zvýraznenie1" xfId="6" builtinId="30" customBuiltin="1"/>
    <cellStyle name="20 % - zvýraznenie2" xfId="7" builtinId="34" customBuiltin="1"/>
    <cellStyle name="20 % - zvýraznenie3" xfId="8" builtinId="38" customBuiltin="1"/>
    <cellStyle name="20 % - zvýraznenie4" xfId="9" builtinId="42" customBuiltin="1"/>
    <cellStyle name="20 % - zvýraznenie5" xfId="10" builtinId="46" customBuiltin="1"/>
    <cellStyle name="20 % - zvýraznenie6" xfId="11" builtinId="50" customBuiltin="1"/>
    <cellStyle name="40 % – Zvýraznění1" xfId="24"/>
    <cellStyle name="40 % – Zvýraznění2" xfId="25"/>
    <cellStyle name="40 % – Zvýraznění3" xfId="26"/>
    <cellStyle name="40 % – Zvýraznění4" xfId="27"/>
    <cellStyle name="40 % – Zvýraznění5" xfId="28"/>
    <cellStyle name="40 % – Zvýraznění6" xfId="29"/>
    <cellStyle name="40 % - zvýraznenie1" xfId="18" builtinId="31" customBuiltin="1"/>
    <cellStyle name="40 % - zvýraznenie2" xfId="19" builtinId="35" customBuiltin="1"/>
    <cellStyle name="40 % - zvýraznenie3" xfId="20" builtinId="39" customBuiltin="1"/>
    <cellStyle name="40 % - zvýraznenie4" xfId="21" builtinId="43" customBuiltin="1"/>
    <cellStyle name="40 % - zvýraznenie5" xfId="22" builtinId="47" customBuiltin="1"/>
    <cellStyle name="40 % - zvýraznenie6" xfId="23" builtinId="51" customBuiltin="1"/>
    <cellStyle name="60 % – Zvýraznění1" xfId="36"/>
    <cellStyle name="60 % – Zvýraznění2" xfId="37"/>
    <cellStyle name="60 % – Zvýraznění3" xfId="38"/>
    <cellStyle name="60 % – Zvýraznění4" xfId="39"/>
    <cellStyle name="60 % – Zvýraznění5" xfId="40"/>
    <cellStyle name="60 % – Zvýraznění6" xfId="41"/>
    <cellStyle name="60 % - zvýraznenie1" xfId="30" builtinId="32" customBuiltin="1"/>
    <cellStyle name="60 % - zvýraznenie2" xfId="31" builtinId="36" customBuiltin="1"/>
    <cellStyle name="60 % - zvýraznenie3" xfId="32" builtinId="40" customBuiltin="1"/>
    <cellStyle name="60 % - zvýraznenie4" xfId="33" builtinId="44" customBuiltin="1"/>
    <cellStyle name="60 % - zvýraznenie5" xfId="34" builtinId="48" customBuiltin="1"/>
    <cellStyle name="60 % - zvýraznenie6" xfId="35" builtinId="52" customBuiltin="1"/>
    <cellStyle name="Celkem" xfId="42"/>
    <cellStyle name="data" xfId="43"/>
    <cellStyle name="Název" xfId="46"/>
    <cellStyle name="Normálna" xfId="0" builtinId="0"/>
    <cellStyle name="normálne_KLs" xfId="44"/>
    <cellStyle name="normálne_KLv" xfId="45"/>
    <cellStyle name="Spolu" xfId="47" builtinId="25" customBuiltin="1"/>
    <cellStyle name="TEXT" xfId="48"/>
    <cellStyle name="Text upozornění" xfId="50"/>
    <cellStyle name="Text upozornenia" xfId="49" builtinId="11" customBuiltin="1"/>
    <cellStyle name="TEXT1" xfId="51"/>
    <cellStyle name="Titul" xfId="5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F23" sqref="F23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</row>
    <row r="2" spans="2:30" ht="18" customHeight="1">
      <c r="B2" s="5"/>
      <c r="C2" s="6" t="s">
        <v>5</v>
      </c>
      <c r="D2" s="6"/>
      <c r="E2" s="6"/>
      <c r="F2" s="6"/>
      <c r="G2" s="7" t="s">
        <v>6</v>
      </c>
      <c r="H2" s="6"/>
      <c r="I2" s="6"/>
      <c r="J2" s="8"/>
      <c r="Z2" s="4" t="s">
        <v>7</v>
      </c>
      <c r="AA2" s="9" t="s">
        <v>8</v>
      </c>
      <c r="AB2" s="9" t="s">
        <v>9</v>
      </c>
      <c r="AC2" s="9"/>
      <c r="AD2" s="10"/>
    </row>
    <row r="3" spans="2:30" ht="18" customHeight="1">
      <c r="B3" s="11"/>
      <c r="C3" s="12"/>
      <c r="D3" s="12"/>
      <c r="E3" s="12"/>
      <c r="F3" s="12"/>
      <c r="G3" s="13" t="s">
        <v>10</v>
      </c>
      <c r="H3" s="12"/>
      <c r="I3" s="12"/>
      <c r="J3" s="14"/>
      <c r="Z3" s="4" t="s">
        <v>11</v>
      </c>
      <c r="AA3" s="9" t="s">
        <v>12</v>
      </c>
      <c r="AB3" s="9" t="s">
        <v>13</v>
      </c>
      <c r="AC3" s="9" t="s">
        <v>14</v>
      </c>
      <c r="AD3" s="10" t="s">
        <v>15</v>
      </c>
    </row>
    <row r="4" spans="2:30" ht="18" customHeight="1">
      <c r="B4" s="15"/>
      <c r="C4" s="16"/>
      <c r="D4" s="16"/>
      <c r="E4" s="16"/>
      <c r="F4" s="16"/>
      <c r="G4" s="17"/>
      <c r="H4" s="16"/>
      <c r="I4" s="16"/>
      <c r="J4" s="18"/>
      <c r="Z4" s="4" t="s">
        <v>16</v>
      </c>
      <c r="AA4" s="9" t="s">
        <v>17</v>
      </c>
      <c r="AB4" s="9" t="s">
        <v>13</v>
      </c>
      <c r="AC4" s="9"/>
      <c r="AD4" s="10"/>
    </row>
    <row r="5" spans="2:30" ht="18" customHeight="1">
      <c r="B5" s="19"/>
      <c r="C5" s="20" t="s">
        <v>18</v>
      </c>
      <c r="D5" s="20"/>
      <c r="E5" s="20" t="s">
        <v>19</v>
      </c>
      <c r="F5" s="21"/>
      <c r="G5" s="21" t="s">
        <v>20</v>
      </c>
      <c r="H5" s="20"/>
      <c r="I5" s="21" t="s">
        <v>21</v>
      </c>
      <c r="J5" s="22"/>
      <c r="Z5" s="4" t="s">
        <v>22</v>
      </c>
      <c r="AA5" s="9" t="s">
        <v>12</v>
      </c>
      <c r="AB5" s="9" t="s">
        <v>13</v>
      </c>
      <c r="AC5" s="9" t="s">
        <v>14</v>
      </c>
      <c r="AD5" s="10" t="s">
        <v>15</v>
      </c>
    </row>
    <row r="6" spans="2:30" ht="18" customHeight="1">
      <c r="B6" s="5"/>
      <c r="C6" s="6" t="s">
        <v>23</v>
      </c>
      <c r="D6" s="6" t="s">
        <v>24</v>
      </c>
      <c r="E6" s="6"/>
      <c r="F6" s="6"/>
      <c r="G6" s="6" t="s">
        <v>25</v>
      </c>
      <c r="H6" s="6"/>
      <c r="I6" s="6"/>
      <c r="J6" s="8"/>
    </row>
    <row r="7" spans="2:30" ht="18" customHeight="1">
      <c r="B7" s="23"/>
      <c r="C7" s="24"/>
      <c r="D7" s="25" t="s">
        <v>26</v>
      </c>
      <c r="E7" s="25"/>
      <c r="F7" s="25"/>
      <c r="G7" s="25" t="s">
        <v>27</v>
      </c>
      <c r="H7" s="25"/>
      <c r="I7" s="25"/>
      <c r="J7" s="26"/>
    </row>
    <row r="8" spans="2:30" ht="18" customHeight="1">
      <c r="B8" s="11"/>
      <c r="C8" s="12" t="s">
        <v>28</v>
      </c>
      <c r="D8" s="12"/>
      <c r="E8" s="12"/>
      <c r="F8" s="12"/>
      <c r="G8" s="12" t="s">
        <v>25</v>
      </c>
      <c r="H8" s="12"/>
      <c r="I8" s="12"/>
      <c r="J8" s="14"/>
    </row>
    <row r="9" spans="2:30" ht="18" customHeight="1">
      <c r="B9" s="15"/>
      <c r="C9" s="17"/>
      <c r="D9" s="16" t="s">
        <v>26</v>
      </c>
      <c r="E9" s="16"/>
      <c r="F9" s="16"/>
      <c r="G9" s="25" t="s">
        <v>27</v>
      </c>
      <c r="H9" s="16"/>
      <c r="I9" s="16"/>
      <c r="J9" s="18"/>
    </row>
    <row r="10" spans="2:30" ht="18" customHeight="1">
      <c r="B10" s="11"/>
      <c r="C10" s="12" t="s">
        <v>29</v>
      </c>
      <c r="D10" s="12"/>
      <c r="E10" s="12"/>
      <c r="F10" s="12"/>
      <c r="G10" s="12" t="s">
        <v>25</v>
      </c>
      <c r="H10" s="12"/>
      <c r="I10" s="12"/>
      <c r="J10" s="14"/>
    </row>
    <row r="11" spans="2:30" ht="18" customHeight="1">
      <c r="B11" s="27"/>
      <c r="C11" s="28"/>
      <c r="D11" s="28" t="s">
        <v>26</v>
      </c>
      <c r="E11" s="28"/>
      <c r="F11" s="28"/>
      <c r="G11" s="28" t="s">
        <v>27</v>
      </c>
      <c r="H11" s="28"/>
      <c r="I11" s="28"/>
      <c r="J11" s="29"/>
    </row>
    <row r="12" spans="2:30" ht="18" customHeight="1">
      <c r="B12" s="30">
        <v>1</v>
      </c>
      <c r="C12" s="6" t="s">
        <v>30</v>
      </c>
      <c r="D12" s="6"/>
      <c r="E12" s="6"/>
      <c r="F12" s="31">
        <f>IF(B12&lt;&gt;0,ROUND($J$31/B12,0),0)</f>
        <v>0</v>
      </c>
      <c r="G12" s="7">
        <v>1</v>
      </c>
      <c r="H12" s="6" t="s">
        <v>31</v>
      </c>
      <c r="I12" s="6"/>
      <c r="J12" s="32">
        <f>IF(G12&lt;&gt;0,ROUND($J$31/G12,0),0)</f>
        <v>0</v>
      </c>
    </row>
    <row r="13" spans="2:30" ht="18" customHeight="1">
      <c r="B13" s="33">
        <v>1</v>
      </c>
      <c r="C13" s="25" t="s">
        <v>32</v>
      </c>
      <c r="D13" s="25"/>
      <c r="E13" s="25"/>
      <c r="F13" s="34">
        <f>IF(B13&lt;&gt;0,ROUND($J$31/B13,0),0)</f>
        <v>0</v>
      </c>
      <c r="G13" s="24"/>
      <c r="H13" s="25"/>
      <c r="I13" s="25"/>
      <c r="J13" s="35">
        <f>IF(G13&lt;&gt;0,ROUND($J$31/G13,0),0)</f>
        <v>0</v>
      </c>
    </row>
    <row r="14" spans="2:30" ht="18" customHeight="1">
      <c r="B14" s="36">
        <v>1</v>
      </c>
      <c r="C14" s="28" t="s">
        <v>33</v>
      </c>
      <c r="D14" s="28"/>
      <c r="E14" s="28"/>
      <c r="F14" s="37">
        <f>IF(B14&lt;&gt;0,ROUND($J$31/B14,0),0)</f>
        <v>0</v>
      </c>
      <c r="G14" s="38"/>
      <c r="H14" s="28"/>
      <c r="I14" s="28"/>
      <c r="J14" s="39">
        <f>IF(G14&lt;&gt;0,ROUND($J$31/G14,0),0)</f>
        <v>0</v>
      </c>
    </row>
    <row r="15" spans="2:30" ht="18" customHeight="1">
      <c r="B15" s="40" t="s">
        <v>34</v>
      </c>
      <c r="C15" s="41" t="s">
        <v>35</v>
      </c>
      <c r="D15" s="42" t="s">
        <v>36</v>
      </c>
      <c r="E15" s="42" t="s">
        <v>37</v>
      </c>
      <c r="F15" s="43" t="s">
        <v>38</v>
      </c>
      <c r="G15" s="40" t="s">
        <v>39</v>
      </c>
      <c r="H15" s="44" t="s">
        <v>40</v>
      </c>
      <c r="I15" s="45"/>
      <c r="J15" s="46"/>
    </row>
    <row r="16" spans="2:30" ht="18" customHeight="1">
      <c r="B16" s="47">
        <v>1</v>
      </c>
      <c r="C16" s="48" t="s">
        <v>41</v>
      </c>
      <c r="D16" s="49">
        <f>Prehlad!H34</f>
        <v>0</v>
      </c>
      <c r="E16" s="49">
        <f>Prehlad!I34</f>
        <v>0</v>
      </c>
      <c r="F16" s="50">
        <f>D16+E16</f>
        <v>0</v>
      </c>
      <c r="G16" s="47">
        <v>6</v>
      </c>
      <c r="H16" s="51" t="s">
        <v>42</v>
      </c>
      <c r="I16" s="52"/>
      <c r="J16" s="50">
        <v>0</v>
      </c>
    </row>
    <row r="17" spans="2:10" ht="18" customHeight="1">
      <c r="B17" s="53">
        <v>2</v>
      </c>
      <c r="C17" s="54" t="s">
        <v>43</v>
      </c>
      <c r="D17" s="55">
        <f>Prehlad!H51</f>
        <v>0</v>
      </c>
      <c r="E17" s="55">
        <f>Prehlad!I51</f>
        <v>0</v>
      </c>
      <c r="F17" s="50">
        <f>D17+E17</f>
        <v>0</v>
      </c>
      <c r="G17" s="53">
        <v>7</v>
      </c>
      <c r="H17" s="56" t="s">
        <v>44</v>
      </c>
      <c r="I17" s="12"/>
      <c r="J17" s="57">
        <v>0</v>
      </c>
    </row>
    <row r="18" spans="2:10" ht="18" customHeight="1">
      <c r="B18" s="53">
        <v>3</v>
      </c>
      <c r="C18" s="54" t="s">
        <v>45</v>
      </c>
      <c r="D18" s="55"/>
      <c r="E18" s="55"/>
      <c r="F18" s="50">
        <f>D18+E18</f>
        <v>0</v>
      </c>
      <c r="G18" s="53">
        <v>8</v>
      </c>
      <c r="H18" s="56" t="s">
        <v>46</v>
      </c>
      <c r="I18" s="12"/>
      <c r="J18" s="57">
        <v>0</v>
      </c>
    </row>
    <row r="19" spans="2:10" ht="18" customHeight="1">
      <c r="B19" s="53">
        <v>4</v>
      </c>
      <c r="C19" s="54" t="s">
        <v>47</v>
      </c>
      <c r="D19" s="55"/>
      <c r="E19" s="55"/>
      <c r="F19" s="58">
        <f>D19+E19</f>
        <v>0</v>
      </c>
      <c r="G19" s="53">
        <v>9</v>
      </c>
      <c r="H19" s="56" t="s">
        <v>48</v>
      </c>
      <c r="I19" s="12"/>
      <c r="J19" s="57">
        <v>0</v>
      </c>
    </row>
    <row r="20" spans="2:10" ht="18" customHeight="1">
      <c r="B20" s="59">
        <v>5</v>
      </c>
      <c r="C20" s="60" t="s">
        <v>49</v>
      </c>
      <c r="D20" s="61">
        <f>SUM(D16:D19)</f>
        <v>0</v>
      </c>
      <c r="E20" s="62">
        <f>SUM(E16:E19)</f>
        <v>0</v>
      </c>
      <c r="F20" s="63">
        <f>SUM(F16:F19)</f>
        <v>0</v>
      </c>
      <c r="G20" s="64">
        <v>10</v>
      </c>
      <c r="I20" s="65" t="s">
        <v>50</v>
      </c>
      <c r="J20" s="63">
        <f>SUM(J16:J19)</f>
        <v>0</v>
      </c>
    </row>
    <row r="21" spans="2:10" ht="18" customHeight="1">
      <c r="B21" s="40" t="s">
        <v>51</v>
      </c>
      <c r="C21" s="66"/>
      <c r="D21" s="45" t="s">
        <v>52</v>
      </c>
      <c r="E21" s="45"/>
      <c r="F21" s="46"/>
      <c r="G21" s="40" t="s">
        <v>53</v>
      </c>
      <c r="H21" s="44" t="s">
        <v>54</v>
      </c>
      <c r="I21" s="45"/>
      <c r="J21" s="46"/>
    </row>
    <row r="22" spans="2:10" ht="18" customHeight="1">
      <c r="B22" s="47">
        <v>11</v>
      </c>
      <c r="C22" s="51" t="s">
        <v>55</v>
      </c>
      <c r="D22" s="67" t="s">
        <v>48</v>
      </c>
      <c r="E22" s="68"/>
      <c r="F22"/>
      <c r="G22" s="53">
        <v>16</v>
      </c>
      <c r="H22" s="56" t="s">
        <v>56</v>
      </c>
      <c r="I22" s="69"/>
      <c r="J22" s="57"/>
    </row>
    <row r="23" spans="2:10" ht="18" customHeight="1">
      <c r="B23" s="53">
        <v>12</v>
      </c>
      <c r="C23" s="56" t="s">
        <v>57</v>
      </c>
      <c r="D23" s="70"/>
      <c r="E23" s="71"/>
      <c r="F23"/>
      <c r="G23" s="53">
        <v>17</v>
      </c>
      <c r="H23" s="56" t="s">
        <v>58</v>
      </c>
      <c r="I23" s="69"/>
      <c r="J23" s="57">
        <v>0</v>
      </c>
    </row>
    <row r="24" spans="2:10" ht="18" customHeight="1">
      <c r="B24" s="53">
        <v>13</v>
      </c>
      <c r="C24" s="56" t="s">
        <v>59</v>
      </c>
      <c r="D24" s="70"/>
      <c r="E24" s="71"/>
      <c r="F24" s="57">
        <v>0</v>
      </c>
      <c r="G24" s="53">
        <v>18</v>
      </c>
      <c r="H24" s="56" t="s">
        <v>60</v>
      </c>
      <c r="I24" s="69"/>
      <c r="J24" s="57">
        <v>0</v>
      </c>
    </row>
    <row r="25" spans="2:10" ht="18" customHeight="1">
      <c r="B25" s="53">
        <v>14</v>
      </c>
      <c r="C25" s="56" t="s">
        <v>48</v>
      </c>
      <c r="D25" s="70"/>
      <c r="E25" s="71">
        <v>0</v>
      </c>
      <c r="F25" s="57">
        <v>0</v>
      </c>
      <c r="G25" s="53">
        <v>19</v>
      </c>
      <c r="H25" s="56" t="s">
        <v>48</v>
      </c>
      <c r="I25" s="69"/>
      <c r="J25" s="57">
        <v>0</v>
      </c>
    </row>
    <row r="26" spans="2:10" ht="18" customHeight="1">
      <c r="B26" s="59">
        <v>15</v>
      </c>
      <c r="C26" s="72"/>
      <c r="D26" s="73"/>
      <c r="E26" s="73" t="s">
        <v>61</v>
      </c>
      <c r="F26" s="63">
        <f>SUM(F22:F25)</f>
        <v>0</v>
      </c>
      <c r="G26" s="59">
        <v>20</v>
      </c>
      <c r="H26" s="72"/>
      <c r="I26" s="73" t="s">
        <v>62</v>
      </c>
      <c r="J26" s="63">
        <f>SUM(J22:J25)</f>
        <v>0</v>
      </c>
    </row>
    <row r="27" spans="2:10" ht="18" customHeight="1">
      <c r="B27" s="74"/>
      <c r="C27" s="75" t="s">
        <v>63</v>
      </c>
      <c r="D27" s="76"/>
      <c r="E27" s="77" t="s">
        <v>64</v>
      </c>
      <c r="F27" s="78"/>
      <c r="G27" s="40" t="s">
        <v>65</v>
      </c>
      <c r="H27" s="44" t="s">
        <v>66</v>
      </c>
      <c r="I27" s="45"/>
      <c r="J27" s="46"/>
    </row>
    <row r="28" spans="2:10" ht="18" customHeight="1">
      <c r="B28" s="79"/>
      <c r="C28" s="80"/>
      <c r="D28" s="81"/>
      <c r="E28" s="82"/>
      <c r="F28" s="78"/>
      <c r="G28" s="47">
        <v>21</v>
      </c>
      <c r="H28" s="51"/>
      <c r="I28" s="83" t="s">
        <v>67</v>
      </c>
      <c r="J28" s="50"/>
    </row>
    <row r="29" spans="2:10" ht="18" customHeight="1">
      <c r="B29" s="79"/>
      <c r="C29" s="81" t="s">
        <v>68</v>
      </c>
      <c r="D29" s="81"/>
      <c r="E29" s="84"/>
      <c r="F29" s="78"/>
      <c r="G29" s="53">
        <v>22</v>
      </c>
      <c r="H29" s="56" t="s">
        <v>69</v>
      </c>
      <c r="I29" s="85"/>
      <c r="J29" s="57">
        <f>ROUND((I29*20)/100,2)</f>
        <v>0</v>
      </c>
    </row>
    <row r="30" spans="2:10" ht="18" customHeight="1">
      <c r="B30" s="11"/>
      <c r="C30" s="12" t="s">
        <v>70</v>
      </c>
      <c r="D30" s="12"/>
      <c r="E30" s="84"/>
      <c r="F30" s="78"/>
      <c r="G30" s="53">
        <v>23</v>
      </c>
      <c r="H30" s="56" t="s">
        <v>71</v>
      </c>
      <c r="I30" s="85">
        <f>SUMIF(Prehlad!O11:O9999,0,Prehlad!J11:J9999)</f>
        <v>0</v>
      </c>
      <c r="J30" s="57">
        <f>ROUND((I30*0)/100,1)</f>
        <v>0</v>
      </c>
    </row>
    <row r="31" spans="2:10" ht="18" customHeight="1">
      <c r="B31" s="79"/>
      <c r="C31" s="81"/>
      <c r="D31" s="81"/>
      <c r="E31" s="84"/>
      <c r="F31" s="78"/>
      <c r="G31" s="59">
        <v>24</v>
      </c>
      <c r="H31" s="72"/>
      <c r="I31" s="73" t="s">
        <v>72</v>
      </c>
      <c r="J31" s="63">
        <f>SUM(J28:J30)</f>
        <v>0</v>
      </c>
    </row>
    <row r="32" spans="2:10" ht="18" customHeight="1">
      <c r="B32" s="74"/>
      <c r="C32" s="81"/>
      <c r="D32" s="78"/>
      <c r="E32" s="86"/>
      <c r="F32" s="78"/>
      <c r="G32" s="87" t="s">
        <v>73</v>
      </c>
      <c r="H32" s="88" t="s">
        <v>74</v>
      </c>
      <c r="I32" s="89"/>
      <c r="J32" s="90">
        <v>0</v>
      </c>
    </row>
    <row r="33" spans="2:10" ht="18" customHeight="1">
      <c r="B33" s="91"/>
      <c r="C33" s="92"/>
      <c r="D33" s="75" t="s">
        <v>75</v>
      </c>
      <c r="E33" s="92"/>
      <c r="F33" s="92"/>
      <c r="G33" s="92"/>
      <c r="H33" s="92" t="s">
        <v>76</v>
      </c>
      <c r="I33" s="92"/>
      <c r="J33" s="93"/>
    </row>
    <row r="34" spans="2:10" ht="18" customHeight="1">
      <c r="B34" s="79"/>
      <c r="C34" s="80"/>
      <c r="D34" s="81"/>
      <c r="E34" s="81"/>
      <c r="F34" s="80"/>
      <c r="G34" s="81"/>
      <c r="H34" s="81"/>
      <c r="I34" s="81"/>
      <c r="J34" s="94"/>
    </row>
    <row r="35" spans="2:10" ht="18" customHeight="1">
      <c r="B35" s="79"/>
      <c r="C35" s="81" t="s">
        <v>68</v>
      </c>
      <c r="D35" s="81"/>
      <c r="E35" s="81"/>
      <c r="F35" s="80"/>
      <c r="G35" s="81" t="s">
        <v>68</v>
      </c>
      <c r="H35" s="81"/>
      <c r="I35" s="81"/>
      <c r="J35" s="94"/>
    </row>
    <row r="36" spans="2:10" ht="18" customHeight="1">
      <c r="B36" s="11"/>
      <c r="C36" s="12" t="s">
        <v>70</v>
      </c>
      <c r="D36" s="12"/>
      <c r="E36" s="12"/>
      <c r="F36" s="13"/>
      <c r="G36" s="12" t="s">
        <v>70</v>
      </c>
      <c r="H36" s="12"/>
      <c r="I36" s="12"/>
      <c r="J36" s="14"/>
    </row>
    <row r="37" spans="2:10" ht="18" customHeight="1">
      <c r="B37" s="79"/>
      <c r="C37" s="81" t="s">
        <v>64</v>
      </c>
      <c r="D37" s="81"/>
      <c r="E37" s="81"/>
      <c r="F37" s="80"/>
      <c r="G37" s="81" t="s">
        <v>64</v>
      </c>
      <c r="H37" s="81"/>
      <c r="I37" s="81"/>
      <c r="J37" s="94"/>
    </row>
    <row r="38" spans="2:10" ht="18" customHeight="1">
      <c r="B38" s="79"/>
      <c r="C38" s="81"/>
      <c r="D38" s="81"/>
      <c r="E38" s="81"/>
      <c r="F38" s="81"/>
      <c r="G38" s="81"/>
      <c r="H38" s="81"/>
      <c r="I38" s="81"/>
      <c r="J38" s="94"/>
    </row>
    <row r="39" spans="2:10" ht="18" customHeight="1">
      <c r="B39" s="79"/>
      <c r="C39" s="81"/>
      <c r="D39" s="81"/>
      <c r="E39" s="81"/>
      <c r="F39" s="81"/>
      <c r="G39" s="81"/>
      <c r="H39" s="81"/>
      <c r="I39" s="81"/>
      <c r="J39" s="94"/>
    </row>
    <row r="40" spans="2:10" ht="18" customHeight="1">
      <c r="B40" s="79"/>
      <c r="C40" s="81"/>
      <c r="D40" s="81"/>
      <c r="E40" s="81"/>
      <c r="F40" s="81"/>
      <c r="G40" s="81"/>
      <c r="H40" s="81"/>
      <c r="I40" s="81"/>
      <c r="J40" s="94"/>
    </row>
    <row r="41" spans="2:10" ht="18" customHeight="1">
      <c r="B41" s="27"/>
      <c r="C41" s="28"/>
      <c r="D41" s="28"/>
      <c r="E41" s="28"/>
      <c r="F41" s="28"/>
      <c r="G41" s="28"/>
      <c r="H41" s="28"/>
      <c r="I41" s="28"/>
      <c r="J41" s="29"/>
    </row>
    <row r="42" spans="2:10" ht="14.25" customHeight="1"/>
    <row r="43" spans="2:10" ht="2.25" customHeight="1"/>
  </sheetData>
  <sheetProtection selectLockedCells="1" selectUnlockedCells="1"/>
  <printOptions horizontalCentered="1" verticalCentered="1"/>
  <pageMargins left="0.24027777777777778" right="0.27013888888888887" top="0.35416666666666669" bottom="0.4333333333333333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3"/>
  <sheetViews>
    <sheetView showGridLines="0" showZeros="0" workbookViewId="0">
      <pane ySplit="10" topLeftCell="A11" activePane="bottomLeft" state="frozen"/>
      <selection pane="bottomLeft" activeCell="AA83" sqref="AA83"/>
    </sheetView>
  </sheetViews>
  <sheetFormatPr defaultRowHeight="12.75"/>
  <cols>
    <col min="1" max="1" width="4.140625" style="95" customWidth="1"/>
    <col min="2" max="2" width="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9.7109375" style="101" customWidth="1"/>
    <col min="8" max="9" width="0" style="101" hidden="1" customWidth="1"/>
    <col min="10" max="10" width="10.7109375" style="101" customWidth="1"/>
    <col min="11" max="12" width="0" style="102" hidden="1" customWidth="1"/>
    <col min="13" max="14" width="0" style="99" hidden="1" customWidth="1"/>
    <col min="15" max="15" width="3.5703125" style="100" customWidth="1"/>
    <col min="16" max="16" width="0" style="100" hidden="1" customWidth="1"/>
    <col min="17" max="19" width="0" style="99" hidden="1" customWidth="1"/>
    <col min="20" max="22" width="0" style="103" hidden="1" customWidth="1"/>
    <col min="23" max="23" width="9.140625" style="104"/>
    <col min="24" max="25" width="5.7109375" style="100" customWidth="1"/>
    <col min="26" max="26" width="6.5703125" style="100" customWidth="1"/>
    <col min="27" max="27" width="24.85546875" style="100" customWidth="1"/>
    <col min="28" max="28" width="4.28515625" style="100" customWidth="1"/>
    <col min="29" max="29" width="8.28515625" style="100" customWidth="1"/>
    <col min="30" max="30" width="8.7109375" style="100" customWidth="1"/>
    <col min="31" max="34" width="9.140625" style="100"/>
    <col min="35" max="16384" width="9.140625" style="105"/>
  </cols>
  <sheetData>
    <row r="1" spans="1:30" s="105" customFormat="1">
      <c r="A1" s="106" t="s">
        <v>77</v>
      </c>
      <c r="E1" s="106" t="s">
        <v>78</v>
      </c>
      <c r="G1" s="107"/>
      <c r="J1" s="107"/>
      <c r="K1" s="108"/>
      <c r="Q1" s="109"/>
      <c r="R1" s="109"/>
      <c r="S1" s="109"/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</row>
    <row r="2" spans="1:30" s="105" customFormat="1">
      <c r="A2" s="106" t="s">
        <v>79</v>
      </c>
      <c r="E2" s="106" t="s">
        <v>80</v>
      </c>
      <c r="G2" s="107"/>
      <c r="H2" s="110"/>
      <c r="J2" s="107"/>
      <c r="K2" s="108"/>
      <c r="Q2" s="109"/>
      <c r="R2" s="109"/>
      <c r="S2" s="109"/>
      <c r="Z2" s="4" t="s">
        <v>7</v>
      </c>
      <c r="AA2" s="9" t="s">
        <v>81</v>
      </c>
      <c r="AB2" s="9" t="s">
        <v>9</v>
      </c>
      <c r="AC2" s="9"/>
      <c r="AD2" s="10"/>
    </row>
    <row r="3" spans="1:30" s="105" customFormat="1">
      <c r="A3" s="106" t="s">
        <v>82</v>
      </c>
      <c r="E3" s="106" t="s">
        <v>83</v>
      </c>
      <c r="G3" s="107"/>
      <c r="J3" s="107"/>
      <c r="K3" s="108"/>
      <c r="Q3" s="109"/>
      <c r="R3" s="109"/>
      <c r="S3" s="109"/>
      <c r="Z3" s="4" t="s">
        <v>11</v>
      </c>
      <c r="AA3" s="9" t="s">
        <v>84</v>
      </c>
      <c r="AB3" s="9" t="s">
        <v>13</v>
      </c>
      <c r="AC3" s="9" t="s">
        <v>14</v>
      </c>
      <c r="AD3" s="10" t="s">
        <v>15</v>
      </c>
    </row>
    <row r="4" spans="1:30" s="105" customFormat="1">
      <c r="Q4" s="109"/>
      <c r="R4" s="109"/>
      <c r="S4" s="109"/>
      <c r="Z4" s="4" t="s">
        <v>16</v>
      </c>
      <c r="AA4" s="9" t="s">
        <v>85</v>
      </c>
      <c r="AB4" s="9" t="s">
        <v>13</v>
      </c>
      <c r="AC4" s="9"/>
      <c r="AD4" s="10"/>
    </row>
    <row r="5" spans="1:30" s="105" customFormat="1">
      <c r="A5" s="106" t="s">
        <v>5</v>
      </c>
      <c r="Q5" s="109"/>
      <c r="R5" s="109"/>
      <c r="S5" s="109"/>
      <c r="Z5" s="4" t="s">
        <v>22</v>
      </c>
      <c r="AA5" s="9" t="s">
        <v>84</v>
      </c>
      <c r="AB5" s="9" t="s">
        <v>13</v>
      </c>
      <c r="AC5" s="9" t="s">
        <v>14</v>
      </c>
      <c r="AD5" s="10" t="s">
        <v>15</v>
      </c>
    </row>
    <row r="6" spans="1:30" s="105" customFormat="1">
      <c r="A6" s="106"/>
      <c r="Q6" s="109"/>
      <c r="R6" s="109"/>
      <c r="S6" s="109"/>
    </row>
    <row r="7" spans="1:30" s="105" customFormat="1">
      <c r="A7" s="106"/>
      <c r="Q7" s="109"/>
      <c r="R7" s="109"/>
      <c r="S7" s="109"/>
    </row>
    <row r="8" spans="1:30" s="105" customFormat="1" ht="13.5">
      <c r="B8" s="111"/>
      <c r="C8" s="112"/>
      <c r="D8" s="113" t="str">
        <f>CONCATENATE(AA2," ",AB2," ",AC2," ",AD2)</f>
        <v xml:space="preserve">Prehľad rozpočtových nákladov v EUR  </v>
      </c>
      <c r="E8" s="109"/>
      <c r="G8" s="107"/>
      <c r="H8" s="107"/>
      <c r="I8" s="107"/>
      <c r="J8" s="107"/>
      <c r="K8" s="108"/>
      <c r="L8" s="108"/>
      <c r="M8" s="109"/>
      <c r="N8" s="109"/>
      <c r="Q8" s="109"/>
      <c r="R8" s="109"/>
      <c r="S8" s="109"/>
    </row>
    <row r="9" spans="1:30" s="105" customFormat="1" ht="13.5">
      <c r="A9" s="114" t="s">
        <v>86</v>
      </c>
      <c r="B9" s="115" t="s">
        <v>87</v>
      </c>
      <c r="C9" s="115" t="s">
        <v>88</v>
      </c>
      <c r="D9" s="115" t="s">
        <v>89</v>
      </c>
      <c r="E9" s="115" t="s">
        <v>90</v>
      </c>
      <c r="F9" s="115" t="s">
        <v>91</v>
      </c>
      <c r="G9" s="115" t="s">
        <v>92</v>
      </c>
      <c r="H9" s="115" t="s">
        <v>93</v>
      </c>
      <c r="I9" s="115" t="s">
        <v>94</v>
      </c>
      <c r="J9" s="115" t="s">
        <v>95</v>
      </c>
      <c r="K9" s="126" t="s">
        <v>96</v>
      </c>
      <c r="L9" s="126"/>
      <c r="M9" s="127" t="s">
        <v>97</v>
      </c>
      <c r="N9" s="127"/>
      <c r="O9"/>
      <c r="P9"/>
      <c r="Q9"/>
      <c r="R9"/>
      <c r="S9"/>
      <c r="T9"/>
      <c r="U9"/>
      <c r="V9"/>
      <c r="W9"/>
      <c r="X9"/>
      <c r="Y9"/>
      <c r="Z9"/>
      <c r="AA9"/>
    </row>
    <row r="10" spans="1:30" s="105" customFormat="1" ht="13.5">
      <c r="A10" s="116" t="s">
        <v>98</v>
      </c>
      <c r="B10" s="117" t="s">
        <v>99</v>
      </c>
      <c r="C10" s="118"/>
      <c r="D10" s="117" t="s">
        <v>100</v>
      </c>
      <c r="E10" s="117" t="s">
        <v>101</v>
      </c>
      <c r="F10" s="117" t="s">
        <v>102</v>
      </c>
      <c r="G10" s="117" t="s">
        <v>103</v>
      </c>
      <c r="H10" s="117" t="s">
        <v>104</v>
      </c>
      <c r="I10" s="117" t="s">
        <v>37</v>
      </c>
      <c r="J10" s="117"/>
      <c r="K10" s="117" t="s">
        <v>92</v>
      </c>
      <c r="L10" s="117" t="s">
        <v>95</v>
      </c>
      <c r="M10" s="119" t="s">
        <v>92</v>
      </c>
      <c r="N10" s="117" t="s">
        <v>95</v>
      </c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30" ht="13.5"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30" ht="13.5">
      <c r="B12" s="120" t="s">
        <v>105</v>
      </c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30" ht="13.5">
      <c r="B13" s="97" t="s">
        <v>106</v>
      </c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30" ht="13.5">
      <c r="A14" s="95">
        <v>1</v>
      </c>
      <c r="B14" s="96" t="s">
        <v>107</v>
      </c>
      <c r="C14" s="97" t="s">
        <v>108</v>
      </c>
      <c r="D14" s="98" t="s">
        <v>109</v>
      </c>
      <c r="E14" s="99">
        <v>42.7</v>
      </c>
      <c r="F14" s="100" t="s">
        <v>110</v>
      </c>
      <c r="H14" s="101">
        <f>ROUND(E14*G14,2)</f>
        <v>0</v>
      </c>
      <c r="J14" s="101">
        <f>ROUND(E14*G14,2)</f>
        <v>0</v>
      </c>
      <c r="K14" s="102">
        <v>3.5569999999999997E-2</v>
      </c>
      <c r="L14" s="102">
        <f>E14*K14</f>
        <v>1.5188390000000001</v>
      </c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30" ht="25.5">
      <c r="A15" s="95">
        <v>2</v>
      </c>
      <c r="B15" s="96" t="s">
        <v>107</v>
      </c>
      <c r="C15" s="97" t="s">
        <v>111</v>
      </c>
      <c r="D15" s="98" t="s">
        <v>112</v>
      </c>
      <c r="E15" s="99">
        <v>42.7</v>
      </c>
      <c r="F15" s="100" t="s">
        <v>110</v>
      </c>
      <c r="H15" s="101">
        <f>ROUND(E15*G15,2)</f>
        <v>0</v>
      </c>
      <c r="J15" s="101">
        <f>ROUND(E15*G15,2)</f>
        <v>0</v>
      </c>
      <c r="K15" s="102">
        <v>1.2999999999999999E-4</v>
      </c>
      <c r="L15" s="102">
        <f>E15*K15</f>
        <v>5.5509999999999995E-3</v>
      </c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30" ht="13.5">
      <c r="D16" s="121" t="s">
        <v>113</v>
      </c>
      <c r="E16" s="122">
        <f>J16</f>
        <v>0</v>
      </c>
      <c r="H16" s="122">
        <f>SUM(H12:H15)</f>
        <v>0</v>
      </c>
      <c r="I16" s="122">
        <f>SUM(I12:I15)</f>
        <v>0</v>
      </c>
      <c r="J16" s="122">
        <f>SUM(J12:J15)</f>
        <v>0</v>
      </c>
      <c r="L16" s="123">
        <f>SUM(L12:L15)</f>
        <v>1.5243900000000001</v>
      </c>
      <c r="N16" s="124">
        <f>SUM(N12:N15)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ht="13.5"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ht="13.5">
      <c r="B18" s="97" t="s">
        <v>114</v>
      </c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ht="25.5">
      <c r="A19" s="95">
        <v>3</v>
      </c>
      <c r="B19" s="96" t="s">
        <v>115</v>
      </c>
      <c r="C19" s="97" t="s">
        <v>116</v>
      </c>
      <c r="D19" s="98" t="s">
        <v>117</v>
      </c>
      <c r="E19" s="99">
        <v>21</v>
      </c>
      <c r="F19" s="100" t="s">
        <v>110</v>
      </c>
      <c r="H19" s="101">
        <f t="shared" ref="H19:H31" si="0">ROUND(E19*G19,2)</f>
        <v>0</v>
      </c>
      <c r="J19" s="101">
        <f t="shared" ref="J19:J31" si="1">ROUND(E19*G19,2)</f>
        <v>0</v>
      </c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ht="25.5">
      <c r="A20" s="95">
        <v>4</v>
      </c>
      <c r="B20" s="96" t="s">
        <v>115</v>
      </c>
      <c r="C20" s="97" t="s">
        <v>118</v>
      </c>
      <c r="D20" s="98" t="s">
        <v>119</v>
      </c>
      <c r="E20" s="99">
        <v>21</v>
      </c>
      <c r="F20" s="100" t="s">
        <v>110</v>
      </c>
      <c r="H20" s="101">
        <f t="shared" si="0"/>
        <v>0</v>
      </c>
      <c r="J20" s="101">
        <f t="shared" si="1"/>
        <v>0</v>
      </c>
      <c r="K20" s="102">
        <v>6.9999999999999999E-4</v>
      </c>
      <c r="L20" s="102">
        <f>E20*K20</f>
        <v>1.47E-2</v>
      </c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ht="25.5">
      <c r="A21" s="95">
        <v>5</v>
      </c>
      <c r="B21" s="96" t="s">
        <v>115</v>
      </c>
      <c r="C21" s="97" t="s">
        <v>120</v>
      </c>
      <c r="D21" s="98" t="s">
        <v>121</v>
      </c>
      <c r="E21" s="99">
        <v>21</v>
      </c>
      <c r="F21" s="100" t="s">
        <v>110</v>
      </c>
      <c r="H21" s="101">
        <f t="shared" si="0"/>
        <v>0</v>
      </c>
      <c r="J21" s="101">
        <f t="shared" si="1"/>
        <v>0</v>
      </c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ht="13.5">
      <c r="A22" s="95">
        <v>6</v>
      </c>
      <c r="B22" s="96" t="s">
        <v>115</v>
      </c>
      <c r="C22" s="97" t="s">
        <v>122</v>
      </c>
      <c r="D22" s="98" t="s">
        <v>123</v>
      </c>
      <c r="E22" s="99">
        <v>3</v>
      </c>
      <c r="F22" s="100" t="s">
        <v>110</v>
      </c>
      <c r="H22" s="101">
        <f t="shared" si="0"/>
        <v>0</v>
      </c>
      <c r="J22" s="101">
        <f t="shared" si="1"/>
        <v>0</v>
      </c>
      <c r="K22" s="102">
        <v>1.66E-3</v>
      </c>
      <c r="L22" s="102">
        <f>E22*K22</f>
        <v>4.9800000000000001E-3</v>
      </c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ht="13.5">
      <c r="A23" s="95">
        <v>7</v>
      </c>
      <c r="B23" s="96" t="s">
        <v>124</v>
      </c>
      <c r="C23" s="97" t="s">
        <v>125</v>
      </c>
      <c r="D23" s="98" t="s">
        <v>126</v>
      </c>
      <c r="E23" s="99">
        <v>4.76</v>
      </c>
      <c r="F23" s="100" t="s">
        <v>110</v>
      </c>
      <c r="H23" s="101">
        <f t="shared" si="0"/>
        <v>0</v>
      </c>
      <c r="J23" s="101">
        <f t="shared" si="1"/>
        <v>0</v>
      </c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ht="13.5">
      <c r="A24" s="95">
        <v>8</v>
      </c>
      <c r="B24" s="96" t="s">
        <v>124</v>
      </c>
      <c r="C24" s="97" t="s">
        <v>127</v>
      </c>
      <c r="D24" s="98" t="s">
        <v>128</v>
      </c>
      <c r="E24" s="99">
        <v>42.7</v>
      </c>
      <c r="F24" s="100" t="s">
        <v>110</v>
      </c>
      <c r="H24" s="101">
        <f t="shared" si="0"/>
        <v>0</v>
      </c>
      <c r="J24" s="101">
        <f t="shared" si="1"/>
        <v>0</v>
      </c>
      <c r="M24" s="99">
        <v>6.8000000000000005E-2</v>
      </c>
      <c r="N24" s="99">
        <f>E24*M24</f>
        <v>2.9036000000000004</v>
      </c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ht="13.5">
      <c r="A25" s="95">
        <v>9</v>
      </c>
      <c r="B25" s="96" t="s">
        <v>124</v>
      </c>
      <c r="C25" s="97" t="s">
        <v>129</v>
      </c>
      <c r="D25" s="98" t="s">
        <v>130</v>
      </c>
      <c r="E25" s="99">
        <v>2.9039999999999999</v>
      </c>
      <c r="F25" s="100" t="s">
        <v>131</v>
      </c>
      <c r="H25" s="101">
        <f t="shared" si="0"/>
        <v>0</v>
      </c>
      <c r="J25" s="101">
        <f t="shared" si="1"/>
        <v>0</v>
      </c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ht="25.5">
      <c r="A26" s="95">
        <v>10</v>
      </c>
      <c r="B26" s="96" t="s">
        <v>124</v>
      </c>
      <c r="C26" s="97" t="s">
        <v>132</v>
      </c>
      <c r="D26" s="98" t="s">
        <v>133</v>
      </c>
      <c r="E26" s="99">
        <v>29.04</v>
      </c>
      <c r="F26" s="100" t="s">
        <v>131</v>
      </c>
      <c r="H26" s="101">
        <f t="shared" si="0"/>
        <v>0</v>
      </c>
      <c r="J26" s="101">
        <f t="shared" si="1"/>
        <v>0</v>
      </c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ht="25.5">
      <c r="A27" s="95">
        <v>11</v>
      </c>
      <c r="B27" s="96" t="s">
        <v>124</v>
      </c>
      <c r="C27" s="97" t="s">
        <v>134</v>
      </c>
      <c r="D27" s="98" t="s">
        <v>135</v>
      </c>
      <c r="E27" s="99">
        <v>2.9039999999999999</v>
      </c>
      <c r="F27" s="100" t="s">
        <v>131</v>
      </c>
      <c r="H27" s="101">
        <f t="shared" si="0"/>
        <v>0</v>
      </c>
      <c r="J27" s="101">
        <f t="shared" si="1"/>
        <v>0</v>
      </c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ht="25.5">
      <c r="A28" s="95">
        <v>12</v>
      </c>
      <c r="B28" s="96" t="s">
        <v>124</v>
      </c>
      <c r="C28" s="97" t="s">
        <v>136</v>
      </c>
      <c r="D28" s="98" t="s">
        <v>137</v>
      </c>
      <c r="E28" s="99">
        <v>29.04</v>
      </c>
      <c r="F28" s="100" t="s">
        <v>131</v>
      </c>
      <c r="H28" s="101">
        <f t="shared" si="0"/>
        <v>0</v>
      </c>
      <c r="J28" s="101">
        <f t="shared" si="1"/>
        <v>0</v>
      </c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ht="25.5">
      <c r="A29" s="95">
        <v>13</v>
      </c>
      <c r="B29" s="96" t="s">
        <v>124</v>
      </c>
      <c r="C29" s="97" t="s">
        <v>138</v>
      </c>
      <c r="D29" s="98" t="s">
        <v>139</v>
      </c>
      <c r="E29" s="99">
        <v>2.9039999999999999</v>
      </c>
      <c r="F29" s="100" t="s">
        <v>131</v>
      </c>
      <c r="H29" s="101">
        <f t="shared" si="0"/>
        <v>0</v>
      </c>
      <c r="J29" s="101">
        <f t="shared" si="1"/>
        <v>0</v>
      </c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ht="13.5">
      <c r="A30" s="95">
        <v>14</v>
      </c>
      <c r="B30" s="96" t="s">
        <v>140</v>
      </c>
      <c r="C30" s="97" t="s">
        <v>141</v>
      </c>
      <c r="D30" s="98" t="s">
        <v>142</v>
      </c>
      <c r="E30" s="99">
        <v>1.544</v>
      </c>
      <c r="F30" s="100" t="s">
        <v>131</v>
      </c>
      <c r="H30" s="101">
        <f t="shared" si="0"/>
        <v>0</v>
      </c>
      <c r="J30" s="101">
        <f t="shared" si="1"/>
        <v>0</v>
      </c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ht="13.5">
      <c r="A31" s="95">
        <v>15</v>
      </c>
      <c r="B31" s="96" t="s">
        <v>140</v>
      </c>
      <c r="C31" s="97" t="s">
        <v>143</v>
      </c>
      <c r="D31" s="98" t="s">
        <v>144</v>
      </c>
      <c r="E31" s="99">
        <v>1.544</v>
      </c>
      <c r="F31" s="100" t="s">
        <v>131</v>
      </c>
      <c r="H31" s="101">
        <f t="shared" si="0"/>
        <v>0</v>
      </c>
      <c r="J31" s="101">
        <f t="shared" si="1"/>
        <v>0</v>
      </c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ht="13.5">
      <c r="D32" s="121" t="s">
        <v>145</v>
      </c>
      <c r="E32" s="122">
        <f>J32</f>
        <v>0</v>
      </c>
      <c r="H32" s="122">
        <f>SUM(H18:H31)</f>
        <v>0</v>
      </c>
      <c r="I32" s="122">
        <f>SUM(I18:I31)</f>
        <v>0</v>
      </c>
      <c r="J32" s="122">
        <f>SUM(J18:J31)</f>
        <v>0</v>
      </c>
      <c r="L32" s="123">
        <f>SUM(L18:L31)</f>
        <v>1.968E-2</v>
      </c>
      <c r="N32" s="124">
        <f>SUM(N18:N31)</f>
        <v>2.9036000000000004</v>
      </c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ht="13.5"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ht="13.5">
      <c r="D34" s="121" t="s">
        <v>146</v>
      </c>
      <c r="E34" s="124">
        <f>J34</f>
        <v>0</v>
      </c>
      <c r="H34" s="122">
        <f>+H16+H32</f>
        <v>0</v>
      </c>
      <c r="I34" s="122">
        <f>+I16+I32</f>
        <v>0</v>
      </c>
      <c r="J34" s="122">
        <f>+J16+J32</f>
        <v>0</v>
      </c>
      <c r="L34" s="123">
        <f>+L16+L32</f>
        <v>1.5440700000000001</v>
      </c>
      <c r="N34" s="124">
        <f>+N16+N32</f>
        <v>2.9036000000000004</v>
      </c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ht="13.5"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ht="13.5">
      <c r="B36" s="120" t="s">
        <v>147</v>
      </c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ht="13.5">
      <c r="B37" s="97" t="s">
        <v>148</v>
      </c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ht="13.5">
      <c r="A38" s="95">
        <v>16</v>
      </c>
      <c r="B38" s="96" t="s">
        <v>149</v>
      </c>
      <c r="C38" s="97" t="s">
        <v>150</v>
      </c>
      <c r="D38" s="98" t="s">
        <v>151</v>
      </c>
      <c r="E38" s="99">
        <v>23</v>
      </c>
      <c r="F38" s="100" t="s">
        <v>152</v>
      </c>
      <c r="H38" s="101">
        <f>ROUND(E38*G38,2)</f>
        <v>0</v>
      </c>
      <c r="J38" s="101">
        <f>ROUND(E38*G38,2)</f>
        <v>0</v>
      </c>
      <c r="M38" s="99">
        <v>4.0000000000000001E-3</v>
      </c>
      <c r="N38" s="99">
        <f>E38*M38</f>
        <v>9.1999999999999998E-2</v>
      </c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ht="13.5">
      <c r="A39" s="95">
        <v>17</v>
      </c>
      <c r="B39" s="96" t="s">
        <v>149</v>
      </c>
      <c r="C39" s="97" t="s">
        <v>153</v>
      </c>
      <c r="D39" s="98" t="s">
        <v>154</v>
      </c>
      <c r="E39" s="99">
        <v>23</v>
      </c>
      <c r="F39" s="100" t="s">
        <v>152</v>
      </c>
      <c r="H39" s="101">
        <f>ROUND(E39*G39,2)</f>
        <v>0</v>
      </c>
      <c r="J39" s="101">
        <f>ROUND(E39*G39,2)</f>
        <v>0</v>
      </c>
      <c r="K39" s="102">
        <v>4.7299999999999998E-3</v>
      </c>
      <c r="L39" s="102">
        <f>E39*K39</f>
        <v>0.10879</v>
      </c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ht="25.5">
      <c r="A40" s="95">
        <v>18</v>
      </c>
      <c r="B40" s="96" t="s">
        <v>149</v>
      </c>
      <c r="C40" s="97" t="s">
        <v>155</v>
      </c>
      <c r="D40" s="98" t="s">
        <v>156</v>
      </c>
      <c r="E40" s="99">
        <v>0.109</v>
      </c>
      <c r="F40" s="100" t="s">
        <v>131</v>
      </c>
      <c r="H40" s="101">
        <f>ROUND(E40*G40,2)</f>
        <v>0</v>
      </c>
      <c r="J40" s="101">
        <f>ROUND(E40*G40,2)</f>
        <v>0</v>
      </c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ht="25.5">
      <c r="A41" s="95">
        <v>19</v>
      </c>
      <c r="B41" s="96" t="s">
        <v>149</v>
      </c>
      <c r="C41" s="97" t="s">
        <v>157</v>
      </c>
      <c r="D41" s="98" t="s">
        <v>158</v>
      </c>
      <c r="E41" s="99">
        <v>0.109</v>
      </c>
      <c r="F41" s="100" t="s">
        <v>131</v>
      </c>
      <c r="H41" s="101">
        <f>ROUND(E41*G41,2)</f>
        <v>0</v>
      </c>
      <c r="J41" s="101">
        <f>ROUND(E41*G41,2)</f>
        <v>0</v>
      </c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ht="13.5">
      <c r="D42" s="121" t="s">
        <v>159</v>
      </c>
      <c r="E42" s="122">
        <f>J42</f>
        <v>0</v>
      </c>
      <c r="H42" s="122">
        <f>SUM(H36:H41)</f>
        <v>0</v>
      </c>
      <c r="I42" s="122">
        <f>SUM(I36:I41)</f>
        <v>0</v>
      </c>
      <c r="J42" s="122">
        <f>SUM(J36:J41)</f>
        <v>0</v>
      </c>
      <c r="L42" s="123">
        <f>SUM(L36:L41)</f>
        <v>0.10879</v>
      </c>
      <c r="N42" s="124">
        <f>SUM(N36:N41)</f>
        <v>9.1999999999999998E-2</v>
      </c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ht="13.5"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ht="13.5">
      <c r="B44" s="97" t="s">
        <v>160</v>
      </c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ht="13.5">
      <c r="A45" s="95">
        <v>20</v>
      </c>
      <c r="B45" s="96" t="s">
        <v>161</v>
      </c>
      <c r="C45" s="97" t="s">
        <v>162</v>
      </c>
      <c r="D45" s="98" t="s">
        <v>163</v>
      </c>
      <c r="E45" s="99">
        <v>6</v>
      </c>
      <c r="F45" s="100" t="s">
        <v>164</v>
      </c>
      <c r="H45" s="101">
        <f>ROUND(E45*G45,2)</f>
        <v>0</v>
      </c>
      <c r="J45" s="101">
        <f>ROUND(E45*G45,2)</f>
        <v>0</v>
      </c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ht="13.5">
      <c r="A46" s="95">
        <v>21</v>
      </c>
      <c r="B46" s="96" t="s">
        <v>165</v>
      </c>
      <c r="C46" s="97" t="s">
        <v>166</v>
      </c>
      <c r="D46" s="98" t="s">
        <v>167</v>
      </c>
      <c r="E46" s="99">
        <v>24</v>
      </c>
      <c r="F46" s="100" t="s">
        <v>164</v>
      </c>
      <c r="I46" s="101">
        <f>ROUND(E46*G46,2)</f>
        <v>0</v>
      </c>
      <c r="J46" s="101">
        <f>ROUND(E46*G46,2)</f>
        <v>0</v>
      </c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ht="13.5">
      <c r="A47" s="95">
        <v>22</v>
      </c>
      <c r="B47" s="96" t="s">
        <v>165</v>
      </c>
      <c r="C47" s="97" t="s">
        <v>168</v>
      </c>
      <c r="D47" s="98" t="s">
        <v>169</v>
      </c>
      <c r="E47" s="99">
        <v>4.05</v>
      </c>
      <c r="F47" s="100" t="s">
        <v>110</v>
      </c>
      <c r="I47" s="101">
        <f>ROUND(E47*G47,2)</f>
        <v>0</v>
      </c>
      <c r="J47" s="101">
        <f>ROUND(E47*G47,2)</f>
        <v>0</v>
      </c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ht="13.5">
      <c r="A48" s="95">
        <v>23</v>
      </c>
      <c r="B48" s="96" t="s">
        <v>165</v>
      </c>
      <c r="C48" s="97" t="s">
        <v>170</v>
      </c>
      <c r="D48" s="98" t="s">
        <v>171</v>
      </c>
      <c r="E48" s="99">
        <v>1</v>
      </c>
      <c r="F48" s="100" t="s">
        <v>172</v>
      </c>
      <c r="I48" s="101">
        <f>ROUND(E48*G48,2)</f>
        <v>0</v>
      </c>
      <c r="J48" s="101">
        <f>ROUND(E48*G48,2)</f>
        <v>0</v>
      </c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ht="13.5">
      <c r="D49" s="121" t="s">
        <v>173</v>
      </c>
      <c r="E49" s="122">
        <f>J49</f>
        <v>0</v>
      </c>
      <c r="H49" s="122">
        <f>SUM(H44:H48)</f>
        <v>0</v>
      </c>
      <c r="I49" s="122">
        <f>SUM(I44:I48)</f>
        <v>0</v>
      </c>
      <c r="J49" s="122">
        <f>SUM(J44:J48)</f>
        <v>0</v>
      </c>
      <c r="L49" s="123">
        <f>SUM(L44:L48)</f>
        <v>0</v>
      </c>
      <c r="N49" s="124">
        <f>SUM(N44:N48)</f>
        <v>0</v>
      </c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ht="13.5"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ht="13.5">
      <c r="D51" s="121" t="s">
        <v>174</v>
      </c>
      <c r="E51" s="124">
        <f>J51</f>
        <v>0</v>
      </c>
      <c r="H51" s="122">
        <f>+H42+H49</f>
        <v>0</v>
      </c>
      <c r="I51" s="122">
        <f>+I42+I49</f>
        <v>0</v>
      </c>
      <c r="J51" s="122">
        <f>+J42+J49</f>
        <v>0</v>
      </c>
      <c r="L51" s="123">
        <f>+L42+L49</f>
        <v>0.10879</v>
      </c>
      <c r="N51" s="124">
        <f>+N42+N49</f>
        <v>9.1999999999999998E-2</v>
      </c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ht="13.5"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ht="13.5">
      <c r="B53" s="120" t="s">
        <v>175</v>
      </c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ht="13.5">
      <c r="B54" s="97" t="s">
        <v>175</v>
      </c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ht="13.5">
      <c r="A55" s="95">
        <v>24</v>
      </c>
      <c r="B55" s="96" t="s">
        <v>176</v>
      </c>
      <c r="C55" s="97" t="s">
        <v>177</v>
      </c>
      <c r="D55" s="98" t="s">
        <v>178</v>
      </c>
      <c r="E55" s="99">
        <v>1</v>
      </c>
      <c r="F55" s="100" t="s">
        <v>172</v>
      </c>
      <c r="H55" s="101">
        <f>ROUND(E55*G55,2)</f>
        <v>0</v>
      </c>
      <c r="J55" s="101">
        <f>ROUND(E55*G55,2)</f>
        <v>0</v>
      </c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ht="13.5">
      <c r="D56" s="121" t="s">
        <v>179</v>
      </c>
      <c r="E56" s="122">
        <f>J56</f>
        <v>0</v>
      </c>
      <c r="H56" s="122">
        <f>SUM(H53:H55)</f>
        <v>0</v>
      </c>
      <c r="I56" s="122">
        <f>SUM(I53:I55)</f>
        <v>0</v>
      </c>
      <c r="J56" s="122">
        <f>SUM(J53:J55)</f>
        <v>0</v>
      </c>
      <c r="L56" s="123">
        <f>SUM(L53:L55)</f>
        <v>0</v>
      </c>
      <c r="N56" s="124">
        <f>SUM(N53:N55)</f>
        <v>0</v>
      </c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ht="13.5"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ht="13.5">
      <c r="D58" s="121" t="s">
        <v>179</v>
      </c>
      <c r="E58" s="122">
        <f>J58</f>
        <v>0</v>
      </c>
      <c r="H58" s="122">
        <f>+H56</f>
        <v>0</v>
      </c>
      <c r="I58" s="122">
        <f>+I56</f>
        <v>0</v>
      </c>
      <c r="J58" s="122">
        <f>+J56</f>
        <v>0</v>
      </c>
      <c r="L58" s="123">
        <f>+L56</f>
        <v>0</v>
      </c>
      <c r="N58" s="124">
        <f>+N56</f>
        <v>0</v>
      </c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ht="13.5"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ht="13.5">
      <c r="D60" s="125" t="s">
        <v>180</v>
      </c>
      <c r="E60" s="122">
        <f>J60</f>
        <v>0</v>
      </c>
      <c r="H60" s="122">
        <f>+H34+H51+H58</f>
        <v>0</v>
      </c>
      <c r="I60" s="122">
        <f>+I34+I51+I58</f>
        <v>0</v>
      </c>
      <c r="J60" s="122">
        <f>+J34+J51+J58</f>
        <v>0</v>
      </c>
      <c r="L60" s="123">
        <f>+L34+L51+L58</f>
        <v>1.65286</v>
      </c>
      <c r="N60" s="124">
        <f>+N34+N51+N58</f>
        <v>2.9956000000000005</v>
      </c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t="13.5"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ht="13.5"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ht="13.5"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ht="13.5"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5:27" ht="13.5"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5:27" ht="13.5"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5:27" ht="13.5"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5:27" ht="13.5"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5:27" ht="13.5"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5:27" ht="13.5"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5:27" ht="13.5"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5:27" ht="13.5"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5:27" ht="13.5"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5:27" ht="13.5"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5:27" ht="13.5">
      <c r="O75"/>
      <c r="P75"/>
      <c r="Q75"/>
      <c r="R75"/>
      <c r="S75"/>
      <c r="T75"/>
      <c r="U75"/>
      <c r="V75"/>
      <c r="W75"/>
      <c r="X75"/>
      <c r="Y75"/>
      <c r="Z75"/>
      <c r="AA75"/>
    </row>
    <row r="76" spans="15:27" ht="13.5"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5:27" ht="13.5">
      <c r="O77"/>
      <c r="P77"/>
      <c r="Q77"/>
      <c r="R77"/>
      <c r="S77"/>
      <c r="T77"/>
      <c r="U77"/>
      <c r="V77"/>
      <c r="W77"/>
      <c r="X77"/>
      <c r="Y77"/>
      <c r="Z77"/>
      <c r="AA77"/>
    </row>
    <row r="78" spans="15:27" ht="13.5">
      <c r="O78"/>
      <c r="P78"/>
      <c r="Q78"/>
      <c r="R78"/>
      <c r="S78"/>
      <c r="T78"/>
      <c r="U78"/>
      <c r="V78"/>
      <c r="W78"/>
      <c r="X78"/>
      <c r="Y78"/>
      <c r="Z78"/>
      <c r="AA78"/>
    </row>
    <row r="79" spans="15:27" ht="13.5">
      <c r="O79"/>
      <c r="P79"/>
      <c r="Q79"/>
      <c r="R79"/>
      <c r="S79"/>
      <c r="T79"/>
      <c r="U79"/>
      <c r="V79"/>
      <c r="W79"/>
      <c r="X79"/>
      <c r="Y79"/>
      <c r="Z79"/>
      <c r="AA79"/>
    </row>
    <row r="80" spans="15:27" ht="13.5">
      <c r="O80"/>
      <c r="P80"/>
      <c r="Q80"/>
      <c r="R80"/>
      <c r="S80"/>
      <c r="T80"/>
      <c r="U80"/>
      <c r="V80"/>
      <c r="W80"/>
      <c r="X80"/>
      <c r="Y80"/>
      <c r="Z80"/>
      <c r="AA80"/>
    </row>
    <row r="81" spans="15:27" ht="13.5">
      <c r="O81"/>
      <c r="P81"/>
      <c r="Q81"/>
      <c r="R81"/>
      <c r="S81"/>
      <c r="T81"/>
      <c r="U81"/>
      <c r="V81"/>
      <c r="W81"/>
      <c r="X81"/>
      <c r="Y81"/>
      <c r="Z81"/>
      <c r="AA81"/>
    </row>
    <row r="82" spans="15:27" ht="13.5">
      <c r="O82"/>
      <c r="P82"/>
      <c r="Q82"/>
      <c r="R82"/>
      <c r="S82"/>
      <c r="T82"/>
      <c r="U82"/>
      <c r="V82"/>
      <c r="W82"/>
      <c r="X82"/>
      <c r="Y82"/>
      <c r="Z82"/>
      <c r="AA82"/>
    </row>
    <row r="83" spans="15:27" ht="13.5">
      <c r="O83"/>
      <c r="P83"/>
      <c r="Q83"/>
      <c r="R83"/>
      <c r="S83"/>
      <c r="T83"/>
      <c r="U83"/>
      <c r="V83"/>
      <c r="W83"/>
      <c r="X83"/>
      <c r="Y83"/>
      <c r="Z83"/>
      <c r="AA83"/>
    </row>
  </sheetData>
  <sheetProtection selectLockedCells="1" selectUnlockedCells="1"/>
  <mergeCells count="2">
    <mergeCell ref="K9:L9"/>
    <mergeCell ref="M9:N9"/>
  </mergeCells>
  <printOptions horizontalCentered="1"/>
  <pageMargins left="0.39374999999999999" right="0.35416666666666669" top="0.62986111111111109" bottom="0.59027777777777779" header="0.51180555555555551" footer="0.35416666666666669"/>
  <pageSetup paperSize="9" firstPageNumber="0" orientation="portrait" horizontalDpi="300" verticalDpi="300"/>
  <headerFooter alignWithMargins="0">
    <oddFooter>&amp;R&amp;"Arial Narrow,Bežné"&amp;8Strana&amp;"Arial,Normálne"&amp;10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'Kryci list'!Excel_BuiltIn_Print_Area</vt:lpstr>
      <vt:lpstr>Prehlad!Excel_BuiltIn_Print_Area</vt:lpstr>
      <vt:lpstr>Prehlad!Názvy_tlače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2015-04-21T18:17:10Z</dcterms:created>
  <dcterms:modified xsi:type="dcterms:W3CDTF">2015-04-21T18:17:10Z</dcterms:modified>
</cp:coreProperties>
</file>