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7485" windowHeight="4140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H14" i="3" l="1"/>
  <c r="H16" i="3"/>
  <c r="H19" i="3"/>
  <c r="H20" i="3"/>
  <c r="H31" i="3"/>
  <c r="H33" i="3"/>
  <c r="H21" i="3"/>
  <c r="H22" i="3"/>
  <c r="H23" i="3"/>
  <c r="H24" i="3"/>
  <c r="H25" i="3"/>
  <c r="H26" i="3"/>
  <c r="H27" i="3"/>
  <c r="H28" i="3"/>
  <c r="H29" i="3"/>
  <c r="H30" i="3"/>
  <c r="I15" i="3"/>
  <c r="I16" i="3"/>
  <c r="I33" i="3"/>
  <c r="H37" i="3"/>
  <c r="H38" i="3"/>
  <c r="H39" i="3"/>
  <c r="H40" i="3"/>
  <c r="H43" i="3"/>
  <c r="H44" i="3"/>
  <c r="H49" i="3"/>
  <c r="H55" i="3"/>
  <c r="D17" i="1"/>
  <c r="H45" i="3"/>
  <c r="H46" i="3"/>
  <c r="H47" i="3"/>
  <c r="H48" i="3"/>
  <c r="H52" i="3"/>
  <c r="H53" i="3"/>
  <c r="I30" i="1"/>
  <c r="J30" i="1"/>
  <c r="J20" i="1"/>
  <c r="F26" i="1"/>
  <c r="J26" i="1"/>
  <c r="F1" i="1"/>
  <c r="J13" i="1"/>
  <c r="J14" i="1"/>
  <c r="F18" i="1"/>
  <c r="F19" i="1"/>
  <c r="J14" i="3"/>
  <c r="J15" i="3"/>
  <c r="J16" i="3"/>
  <c r="E16" i="3"/>
  <c r="J19" i="3"/>
  <c r="J20" i="3"/>
  <c r="J31" i="3"/>
  <c r="J21" i="3"/>
  <c r="J22" i="3"/>
  <c r="J23" i="3"/>
  <c r="J24" i="3"/>
  <c r="J25" i="3"/>
  <c r="J26" i="3"/>
  <c r="J27" i="3"/>
  <c r="J28" i="3"/>
  <c r="J29" i="3"/>
  <c r="J30" i="3"/>
  <c r="J37" i="3"/>
  <c r="J38" i="3"/>
  <c r="J39" i="3"/>
  <c r="J40" i="3"/>
  <c r="E40" i="3"/>
  <c r="J43" i="3"/>
  <c r="J44" i="3"/>
  <c r="J49" i="3"/>
  <c r="J45" i="3"/>
  <c r="J46" i="3"/>
  <c r="J47" i="3"/>
  <c r="J48" i="3"/>
  <c r="J52" i="3"/>
  <c r="J53" i="3"/>
  <c r="E53" i="3"/>
  <c r="W53" i="3"/>
  <c r="N53" i="3"/>
  <c r="I53" i="3"/>
  <c r="L52" i="3"/>
  <c r="L53" i="3"/>
  <c r="W49" i="3"/>
  <c r="N49" i="3"/>
  <c r="I49" i="3"/>
  <c r="N46" i="3"/>
  <c r="L46" i="3"/>
  <c r="L45" i="3"/>
  <c r="L44" i="3"/>
  <c r="L43" i="3"/>
  <c r="L49" i="3"/>
  <c r="L55" i="3"/>
  <c r="W40" i="3"/>
  <c r="W55" i="3"/>
  <c r="N40" i="3"/>
  <c r="N55" i="3"/>
  <c r="L40" i="3"/>
  <c r="I40" i="3"/>
  <c r="I55" i="3"/>
  <c r="E17" i="1"/>
  <c r="N37" i="3"/>
  <c r="W31" i="3"/>
  <c r="N31" i="3"/>
  <c r="I31" i="3"/>
  <c r="N23" i="3"/>
  <c r="L23" i="3"/>
  <c r="N22" i="3"/>
  <c r="L22" i="3"/>
  <c r="L19" i="3"/>
  <c r="L31" i="3"/>
  <c r="W16" i="3"/>
  <c r="W33" i="3"/>
  <c r="W57" i="3"/>
  <c r="N16" i="3"/>
  <c r="N33" i="3"/>
  <c r="L14" i="3"/>
  <c r="L16" i="3"/>
  <c r="L33" i="3"/>
  <c r="L57" i="3"/>
  <c r="D8" i="3"/>
  <c r="N57" i="3"/>
  <c r="E49" i="3"/>
  <c r="J55" i="3"/>
  <c r="E55" i="3"/>
  <c r="E31" i="3"/>
  <c r="J33" i="3"/>
  <c r="D16" i="1"/>
  <c r="H57" i="3"/>
  <c r="F17" i="1"/>
  <c r="E16" i="1"/>
  <c r="E20" i="1"/>
  <c r="I57" i="3"/>
  <c r="D20" i="1"/>
  <c r="F16" i="1"/>
  <c r="F20" i="1"/>
  <c r="J28" i="1"/>
  <c r="J57" i="3"/>
  <c r="E57" i="3"/>
  <c r="E33" i="3"/>
  <c r="I29" i="1"/>
  <c r="J29" i="1"/>
  <c r="J31" i="1"/>
  <c r="F12" i="1"/>
  <c r="F13" i="1"/>
  <c r="F14" i="1"/>
  <c r="J12" i="1"/>
</calcChain>
</file>

<file path=xl/sharedStrings.xml><?xml version="1.0" encoding="utf-8"?>
<sst xmlns="http://schemas.openxmlformats.org/spreadsheetml/2006/main" count="354" uniqueCount="208">
  <si>
    <t xml:space="preserve"> Mesto Rožňava</t>
  </si>
  <si>
    <t>V module</t>
  </si>
  <si>
    <t>Hlavička1</t>
  </si>
  <si>
    <t>Mena</t>
  </si>
  <si>
    <t>Hlavička2</t>
  </si>
  <si>
    <t>Obdobie</t>
  </si>
  <si>
    <t>Stavba :Výmena okien - MŠ - Kyjevská Rožňava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</si>
  <si>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</si>
  <si>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</si>
  <si>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</si>
  <si>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</si>
  <si>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</si>
  <si>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</si>
  <si>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</si>
  <si>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</si>
  <si>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</si>
  <si>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</si>
  <si>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</si>
  <si>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</si>
  <si>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</si>
  <si>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</si>
  <si>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</si>
  <si>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</si>
  <si>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</si>
  <si>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</si>
  <si>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</si>
  <si>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</si>
  <si>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</si>
  <si>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</si>
  <si>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</si>
  <si>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</si>
  <si>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</si>
  <si>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</si>
  <si>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</si>
  <si>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</si>
  <si>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</si>
  <si>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</si>
  <si>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</si>
  <si>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</si>
  <si>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</si>
  <si>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</si>
  <si>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</si>
  <si>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</si>
  <si>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</si>
  <si>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</si>
  <si>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</si>
  <si>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</si>
  <si>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</si>
  <si>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</si>
  <si>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</si>
  <si>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</si>
  <si>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</si>
  <si>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</si>
  <si>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</si>
  <si>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</si>
  <si>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</si>
  <si>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</si>
  <si>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</si>
  <si>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</si>
  <si>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</si>
  <si>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</si>
  <si>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</si>
  <si>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</si>
  <si>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</si>
  <si>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</si>
  <si>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</si>
  <si>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</si>
  <si>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</si>
  <si>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</si>
  <si>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</si>
  <si>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</si>
  <si>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</si>
  <si>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</si>
  <si>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</si>
  <si>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</si>
  <si>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</si>
  <si>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</si>
  <si>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</si>
  <si>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</si>
  <si>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</si>
  <si>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</si>
  <si>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Špecifikovaný</t>
  </si>
  <si>
    <t>Spolu</t>
  </si>
  <si>
    <t>Hmotnosť v tonách</t>
  </si>
  <si>
    <t>Suť v tonách</t>
  </si>
  <si>
    <t>materiál</t>
  </si>
  <si>
    <t>Nh</t>
  </si>
  <si>
    <t>6 - ÚPRAVY POVRCHOV, PODLAHY, VÝPLNE</t>
  </si>
  <si>
    <t>9 - OSTATNÉ KONŠTRUKCIE A PRÁCE</t>
  </si>
  <si>
    <t xml:space="preserve">PRÁCE A DODÁVKY HSV  spolu: </t>
  </si>
  <si>
    <t>764 - Konštrukcie klampiarske</t>
  </si>
  <si>
    <t>767 - Konštrukcie doplnk. kovové stavebné</t>
  </si>
  <si>
    <t>784 - Maľby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</si>
  <si>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</si>
  <si>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</si>
  <si>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</si>
  <si>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</si>
  <si>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</si>
  <si>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</si>
  <si>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</si>
  <si>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</si>
  <si>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</si>
  <si>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</si>
  <si>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</si>
  <si>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</si>
  <si>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</si>
  <si>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</si>
  <si>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</si>
  <si>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</si>
  <si>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</si>
  <si>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</si>
  <si>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</si>
  <si>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</si>
  <si>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</si>
  <si>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</si>
  <si>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</si>
  <si>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</si>
  <si>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</si>
  <si>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</si>
  <si>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</si>
  <si>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</si>
  <si>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</si>
  <si>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</si>
  <si>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</si>
  <si>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</si>
  <si>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</si>
  <si>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</si>
  <si>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</si>
  <si>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011</t>
  </si>
  <si>
    <t xml:space="preserve">64899-1113   </t>
  </si>
  <si>
    <t xml:space="preserve">Osadenie parapetných dosák z plastických hmôt                                                                           </t>
  </si>
  <si>
    <t xml:space="preserve">m       </t>
  </si>
  <si>
    <t xml:space="preserve">                    </t>
  </si>
  <si>
    <t>45.42.11</t>
  </si>
  <si>
    <t>MAT</t>
  </si>
  <si>
    <t xml:space="preserve">611 9A01051  </t>
  </si>
  <si>
    <t xml:space="preserve">Parapet vonkajší                                                                                                        </t>
  </si>
  <si>
    <t>20.30.13</t>
  </si>
  <si>
    <t xml:space="preserve">6 - ÚPRAVY POVRCHOV, PODLAHY, VÝPLNE  spolu: </t>
  </si>
  <si>
    <t xml:space="preserve">95290-1111   </t>
  </si>
  <si>
    <t xml:space="preserve">Vyčistenie budov byt. alebo občian. výstavby pri výške podlažia do 4 m                                                  </t>
  </si>
  <si>
    <t xml:space="preserve">m2      </t>
  </si>
  <si>
    <t>45.45.13</t>
  </si>
  <si>
    <t>013</t>
  </si>
  <si>
    <t xml:space="preserve">96806-1112   </t>
  </si>
  <si>
    <t xml:space="preserve">Vyvesenie alebo zavesenie drev. krídiel okien                                                                           </t>
  </si>
  <si>
    <t xml:space="preserve">kus     </t>
  </si>
  <si>
    <t>45.11.11</t>
  </si>
  <si>
    <t xml:space="preserve">96806-1126   </t>
  </si>
  <si>
    <t xml:space="preserve">Vyvesenie alebo zavesenie drev. krídiel dvier nad 2 m2                                                                  </t>
  </si>
  <si>
    <t xml:space="preserve">96806-2354   </t>
  </si>
  <si>
    <t xml:space="preserve">Vybúranie rámov okien drev. dvojitých alebo zdvoj.                                                                      </t>
  </si>
  <si>
    <t xml:space="preserve">96806-2456   </t>
  </si>
  <si>
    <t xml:space="preserve">Vybúranie drevených dverových zárubní nad 2 m2            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</si>
  <si>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</si>
  <si>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</si>
  <si>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</si>
  <si>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</si>
  <si>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</si>
  <si>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</si>
  <si>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</si>
  <si>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</si>
  <si>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</si>
  <si>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</si>
  <si>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</si>
  <si>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>014</t>
  </si>
  <si>
    <t xml:space="preserve">99899-1111   </t>
  </si>
  <si>
    <t xml:space="preserve">Presun hmôt pre opravy v objektoch výšky do 25 m                                                                        </t>
  </si>
  <si>
    <t>45.41.10</t>
  </si>
  <si>
    <t xml:space="preserve">99899-1193   </t>
  </si>
  <si>
    <t xml:space="preserve">Príplatok za zväčšený presun do 1000 m                                                                                  </t>
  </si>
  <si>
    <t xml:space="preserve">9 - OSTATNÉ KONŠTRUKCIE A PRÁCE  spolu: </t>
  </si>
  <si>
    <t>PRÁCE A DODÁVKY PSV</t>
  </si>
  <si>
    <t>764</t>
  </si>
  <si>
    <t xml:space="preserve">76441-0850   </t>
  </si>
  <si>
    <t xml:space="preserve">Klamp. demont. parapetov vonkajších  rš 330                                                                             </t>
  </si>
  <si>
    <t>I</t>
  </si>
  <si>
    <t>45.22.13</t>
  </si>
  <si>
    <t xml:space="preserve">99876-4201   </t>
  </si>
  <si>
    <t xml:space="preserve">Presun hmôt pre klampiarske konštr. v objektoch  výšky do 6 m                                                           </t>
  </si>
  <si>
    <t xml:space="preserve">%       </t>
  </si>
  <si>
    <t xml:space="preserve">99876-4292   </t>
  </si>
  <si>
    <t xml:space="preserve">Prípl. za zväčšený presun do 100 m pre klampiarske konštr.                                                              </t>
  </si>
  <si>
    <t xml:space="preserve">764 - Konštrukcie klampiarske  spolu: </t>
  </si>
  <si>
    <t>767</t>
  </si>
  <si>
    <t xml:space="preserve">76763-11084  </t>
  </si>
  <si>
    <t xml:space="preserve">Montáž + dodávka okien plastových 6000/2000 / vrát.vyspravenia, žalúzií/                                                </t>
  </si>
  <si>
    <t xml:space="preserve">76763-11163  </t>
  </si>
  <si>
    <t xml:space="preserve">Montáž + dodávka okien plastových 1200/2000 / vrát.vyspravenia, žalúzií /                                               </t>
  </si>
  <si>
    <t xml:space="preserve">76764-1253   </t>
  </si>
  <si>
    <t xml:space="preserve">Montáž + dodávka dverí plastových 1200/2000 , vrátane vysprávok                                                         </t>
  </si>
  <si>
    <t xml:space="preserve">76799-6801   </t>
  </si>
  <si>
    <t xml:space="preserve">Demontáž mreží, úprava, náter a spätná montáž mreží                                                                     </t>
  </si>
  <si>
    <t xml:space="preserve">kg      </t>
  </si>
  <si>
    <t>45.42.12</t>
  </si>
  <si>
    <t xml:space="preserve">99876-7201   </t>
  </si>
  <si>
    <t xml:space="preserve">Presun hmôt pre kovové stav. doplnk. konštr. v objektoch výšky do 6 m                                                   </t>
  </si>
  <si>
    <t xml:space="preserve">99876-7292   </t>
  </si>
  <si>
    <t xml:space="preserve">Prípl. za zväčšený presun hmôt do 100 m pre kov. stav. konštr.                                                          </t>
  </si>
  <si>
    <t xml:space="preserve">767 - Konštrukcie doplnk. kovové stavebné  spolu: </t>
  </si>
  <si>
    <t>784</t>
  </si>
  <si>
    <t xml:space="preserve">78445-2571   </t>
  </si>
  <si>
    <t xml:space="preserve">Maľba zo zmesí tekut. 1far. dvojnás. v miest. do 3,8m                                                                   </t>
  </si>
  <si>
    <t>45.44.21</t>
  </si>
  <si>
    <t xml:space="preserve">784 - Maľby  spolu: </t>
  </si>
  <si>
    <t xml:space="preserve">       </t>
  </si>
  <si>
    <t>Príloha č. 2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</si>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</sst>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2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40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0" fontId="31" fillId="0" borderId="0" xfId="53" applyFont="1" applyAlignment="1">
      <alignment horizontal="left" vertical="center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J5" sqref="J5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 t="s">
        <v>205</v>
      </c>
      <c r="I1" s="80"/>
      <c r="J1" s="139" t="s">
        <v>206</v>
      </c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2" t="s">
        <v>12</v>
      </c>
      <c r="AA3" s="103" t="s">
        <v>13</v>
      </c>
      <c r="AB3" s="103" t="s">
        <v>10</v>
      </c>
      <c r="AC3" s="103" t="s">
        <v>14</v>
      </c>
      <c r="AD3" s="104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16</v>
      </c>
      <c r="AA4" s="103" t="s">
        <v>17</v>
      </c>
      <c r="AB4" s="103" t="s">
        <v>10</v>
      </c>
      <c r="AC4" s="103"/>
      <c r="AD4" s="104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35"/>
      <c r="Z5" s="102" t="s">
        <v>22</v>
      </c>
      <c r="AA5" s="103" t="s">
        <v>13</v>
      </c>
      <c r="AB5" s="103" t="s">
        <v>10</v>
      </c>
      <c r="AC5" s="103" t="s">
        <v>14</v>
      </c>
      <c r="AD5" s="104" t="s">
        <v>15</v>
      </c>
    </row>
    <row r="6" spans="2:30" ht="18" customHeight="1" thickTop="1">
      <c r="B6" s="20"/>
      <c r="C6" s="21" t="s">
        <v>23</v>
      </c>
      <c r="D6" s="21" t="s">
        <v>24</v>
      </c>
      <c r="E6" s="21"/>
      <c r="F6" s="21"/>
      <c r="G6" s="21" t="s">
        <v>25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26</v>
      </c>
      <c r="H7" s="38"/>
      <c r="I7" s="38"/>
      <c r="J7" s="39"/>
    </row>
    <row r="8" spans="2:30" ht="18" customHeight="1">
      <c r="B8" s="24"/>
      <c r="C8" s="25" t="s">
        <v>27</v>
      </c>
      <c r="D8" s="25"/>
      <c r="E8" s="25"/>
      <c r="F8" s="25"/>
      <c r="G8" s="25" t="s">
        <v>25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26</v>
      </c>
      <c r="H9" s="29"/>
      <c r="I9" s="29"/>
      <c r="J9" s="31"/>
    </row>
    <row r="10" spans="2:30" ht="18" customHeight="1">
      <c r="B10" s="24"/>
      <c r="C10" s="25" t="s">
        <v>28</v>
      </c>
      <c r="D10" s="25"/>
      <c r="E10" s="25"/>
      <c r="F10" s="25"/>
      <c r="G10" s="25" t="s">
        <v>25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26</v>
      </c>
      <c r="H11" s="41"/>
      <c r="I11" s="41"/>
      <c r="J11" s="42"/>
    </row>
    <row r="12" spans="2:30" ht="18" customHeight="1" thickTop="1">
      <c r="B12" s="91">
        <v>1</v>
      </c>
      <c r="C12" s="21" t="s">
        <v>29</v>
      </c>
      <c r="D12" s="21"/>
      <c r="E12" s="21"/>
      <c r="F12" s="108">
        <f>IF(B12&lt;&gt;0,ROUND($J$31/B12,0),0)</f>
        <v>0</v>
      </c>
      <c r="G12" s="22">
        <v>1</v>
      </c>
      <c r="H12" s="21" t="s">
        <v>30</v>
      </c>
      <c r="I12" s="21"/>
      <c r="J12" s="111">
        <f>IF(G12&lt;&gt;0,ROUND($J$31/G12,0),0)</f>
        <v>0</v>
      </c>
    </row>
    <row r="13" spans="2:30" ht="18" customHeight="1">
      <c r="B13" s="92">
        <v>1</v>
      </c>
      <c r="C13" s="38" t="s">
        <v>31</v>
      </c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>
        <v>1</v>
      </c>
      <c r="C14" s="41" t="s">
        <v>32</v>
      </c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33</v>
      </c>
      <c r="C15" s="44" t="s">
        <v>34</v>
      </c>
      <c r="D15" s="45" t="s">
        <v>35</v>
      </c>
      <c r="E15" s="45" t="s">
        <v>36</v>
      </c>
      <c r="F15" s="46" t="s">
        <v>37</v>
      </c>
      <c r="G15" s="82" t="s">
        <v>38</v>
      </c>
      <c r="H15" s="47" t="s">
        <v>39</v>
      </c>
      <c r="I15" s="48"/>
      <c r="J15" s="49"/>
    </row>
    <row r="16" spans="2:30" ht="18" customHeight="1">
      <c r="B16" s="50">
        <v>1</v>
      </c>
      <c r="C16" s="51" t="s">
        <v>40</v>
      </c>
      <c r="D16" s="124">
        <f>Prehlad!H33</f>
        <v>0</v>
      </c>
      <c r="E16" s="124">
        <f>Prehlad!I33</f>
        <v>0</v>
      </c>
      <c r="F16" s="125">
        <f>D16+E16</f>
        <v>0</v>
      </c>
      <c r="G16" s="50">
        <v>6</v>
      </c>
      <c r="H16" s="52" t="s">
        <v>41</v>
      </c>
      <c r="I16" s="87"/>
      <c r="J16" s="125">
        <v>0</v>
      </c>
    </row>
    <row r="17" spans="2:10" ht="18" customHeight="1">
      <c r="B17" s="53">
        <v>2</v>
      </c>
      <c r="C17" s="54" t="s">
        <v>42</v>
      </c>
      <c r="D17" s="126">
        <f>Prehlad!H55</f>
        <v>0</v>
      </c>
      <c r="E17" s="126">
        <f>Prehlad!I55</f>
        <v>0</v>
      </c>
      <c r="F17" s="125">
        <f>D17+E17</f>
        <v>0</v>
      </c>
      <c r="G17" s="53">
        <v>7</v>
      </c>
      <c r="H17" s="55" t="s">
        <v>43</v>
      </c>
      <c r="I17" s="25"/>
      <c r="J17" s="127">
        <v>0</v>
      </c>
    </row>
    <row r="18" spans="2:10" ht="18" customHeight="1">
      <c r="B18" s="53">
        <v>3</v>
      </c>
      <c r="C18" s="54" t="s">
        <v>44</v>
      </c>
      <c r="D18" s="126"/>
      <c r="E18" s="126"/>
      <c r="F18" s="125">
        <f>D18+E18</f>
        <v>0</v>
      </c>
      <c r="G18" s="53">
        <v>8</v>
      </c>
      <c r="H18" s="55" t="s">
        <v>45</v>
      </c>
      <c r="I18" s="25"/>
      <c r="J18" s="127">
        <v>0</v>
      </c>
    </row>
    <row r="19" spans="2:10" ht="18" customHeight="1" thickBot="1">
      <c r="B19" s="53">
        <v>4</v>
      </c>
      <c r="C19" s="54" t="s">
        <v>46</v>
      </c>
      <c r="D19" s="126"/>
      <c r="E19" s="126"/>
      <c r="F19" s="128">
        <f>D19+E19</f>
        <v>0</v>
      </c>
      <c r="G19" s="53">
        <v>9</v>
      </c>
      <c r="H19" s="55" t="s">
        <v>47</v>
      </c>
      <c r="I19" s="25"/>
      <c r="J19" s="127">
        <v>0</v>
      </c>
    </row>
    <row r="20" spans="2:10" ht="18" customHeight="1" thickBot="1">
      <c r="B20" s="56">
        <v>5</v>
      </c>
      <c r="C20" s="57" t="s">
        <v>48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49</v>
      </c>
      <c r="J20" s="131">
        <f>SUM(J16:J19)</f>
        <v>0</v>
      </c>
    </row>
    <row r="21" spans="2:10" ht="18" customHeight="1" thickTop="1">
      <c r="B21" s="82" t="s">
        <v>50</v>
      </c>
      <c r="C21" s="81"/>
      <c r="D21" s="48" t="s">
        <v>51</v>
      </c>
      <c r="E21" s="48"/>
      <c r="F21" s="49"/>
      <c r="G21" s="82" t="s">
        <v>52</v>
      </c>
      <c r="H21" s="47" t="s">
        <v>53</v>
      </c>
      <c r="I21" s="48"/>
      <c r="J21" s="49"/>
    </row>
    <row r="22" spans="2:10" ht="18" customHeight="1">
      <c r="B22" s="50">
        <v>11</v>
      </c>
      <c r="C22" s="52" t="s">
        <v>54</v>
      </c>
      <c r="D22" s="88" t="s">
        <v>47</v>
      </c>
      <c r="E22" s="90">
        <v>0</v>
      </c>
      <c r="F22" s="125">
        <v>0</v>
      </c>
      <c r="G22" s="53">
        <v>16</v>
      </c>
      <c r="H22" s="55" t="s">
        <v>55</v>
      </c>
      <c r="I22" s="59"/>
      <c r="J22" s="127">
        <v>0</v>
      </c>
    </row>
    <row r="23" spans="2:10" ht="18" customHeight="1">
      <c r="B23" s="53">
        <v>12</v>
      </c>
      <c r="C23" s="55" t="s">
        <v>56</v>
      </c>
      <c r="D23" s="89"/>
      <c r="E23" s="60">
        <v>0</v>
      </c>
      <c r="F23" s="127">
        <v>0</v>
      </c>
      <c r="G23" s="53">
        <v>17</v>
      </c>
      <c r="H23" s="55" t="s">
        <v>57</v>
      </c>
      <c r="I23" s="59"/>
      <c r="J23" s="127">
        <v>0</v>
      </c>
    </row>
    <row r="24" spans="2:10" ht="18" customHeight="1">
      <c r="B24" s="53">
        <v>13</v>
      </c>
      <c r="C24" s="55" t="s">
        <v>58</v>
      </c>
      <c r="D24" s="89"/>
      <c r="E24" s="60">
        <v>0</v>
      </c>
      <c r="F24" s="127">
        <v>0</v>
      </c>
      <c r="G24" s="53">
        <v>18</v>
      </c>
      <c r="H24" s="55" t="s">
        <v>59</v>
      </c>
      <c r="I24" s="59"/>
      <c r="J24" s="127">
        <v>0</v>
      </c>
    </row>
    <row r="25" spans="2:10" ht="18" customHeight="1" thickBot="1">
      <c r="B25" s="53">
        <v>14</v>
      </c>
      <c r="C25" s="55" t="s">
        <v>47</v>
      </c>
      <c r="D25" s="89"/>
      <c r="E25" s="60">
        <v>0</v>
      </c>
      <c r="F25" s="127">
        <v>0</v>
      </c>
      <c r="G25" s="53">
        <v>19</v>
      </c>
      <c r="H25" s="55" t="s">
        <v>47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60</v>
      </c>
      <c r="F26" s="131">
        <f>SUM(F22:F25)</f>
        <v>0</v>
      </c>
      <c r="G26" s="56">
        <v>20</v>
      </c>
      <c r="H26" s="61"/>
      <c r="I26" s="62" t="s">
        <v>61</v>
      </c>
      <c r="J26" s="131">
        <f>SUM(J22:J25)</f>
        <v>0</v>
      </c>
    </row>
    <row r="27" spans="2:10" ht="18" customHeight="1" thickTop="1">
      <c r="B27" s="63"/>
      <c r="C27" s="64" t="s">
        <v>62</v>
      </c>
      <c r="D27" s="65"/>
      <c r="E27" s="66" t="s">
        <v>63</v>
      </c>
      <c r="F27" s="67"/>
      <c r="G27" s="82" t="s">
        <v>64</v>
      </c>
      <c r="H27" s="47" t="s">
        <v>65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66</v>
      </c>
      <c r="J28" s="125">
        <f>ROUND(F20,2)+J20+F26+J26</f>
        <v>0</v>
      </c>
    </row>
    <row r="29" spans="2:10" ht="18" customHeight="1">
      <c r="B29" s="68"/>
      <c r="C29" s="70" t="s">
        <v>67</v>
      </c>
      <c r="D29" s="70"/>
      <c r="E29" s="73"/>
      <c r="F29" s="67"/>
      <c r="G29" s="53">
        <v>22</v>
      </c>
      <c r="H29" s="55" t="s">
        <v>68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69</v>
      </c>
      <c r="D30" s="25"/>
      <c r="E30" s="73"/>
      <c r="F30" s="67"/>
      <c r="G30" s="53">
        <v>23</v>
      </c>
      <c r="H30" s="55" t="s">
        <v>70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71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72</v>
      </c>
      <c r="H32" s="84" t="s">
        <v>73</v>
      </c>
      <c r="I32" s="43"/>
      <c r="J32" s="85">
        <v>0</v>
      </c>
    </row>
    <row r="33" spans="2:10" ht="18" customHeight="1" thickTop="1">
      <c r="B33" s="75"/>
      <c r="C33" s="76"/>
      <c r="D33" s="64" t="s">
        <v>74</v>
      </c>
      <c r="E33" s="76"/>
      <c r="F33" s="76"/>
      <c r="G33" s="76"/>
      <c r="H33" s="76" t="s">
        <v>75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67</v>
      </c>
      <c r="D35" s="70"/>
      <c r="E35" s="70"/>
      <c r="F35" s="69"/>
      <c r="G35" s="70" t="s">
        <v>67</v>
      </c>
      <c r="H35" s="70"/>
      <c r="I35" s="70"/>
      <c r="J35" s="78"/>
    </row>
    <row r="36" spans="2:10" ht="18" customHeight="1">
      <c r="B36" s="24"/>
      <c r="C36" s="25" t="s">
        <v>69</v>
      </c>
      <c r="D36" s="25"/>
      <c r="E36" s="25"/>
      <c r="F36" s="26"/>
      <c r="G36" s="25" t="s">
        <v>69</v>
      </c>
      <c r="H36" s="25"/>
      <c r="I36" s="25"/>
      <c r="J36" s="27"/>
    </row>
    <row r="37" spans="2:10" ht="18" customHeight="1">
      <c r="B37" s="68"/>
      <c r="C37" s="70" t="s">
        <v>63</v>
      </c>
      <c r="D37" s="70"/>
      <c r="E37" s="70"/>
      <c r="F37" s="69"/>
      <c r="G37" s="70" t="s">
        <v>63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"/>
  <sheetViews>
    <sheetView showGridLines="0" tabSelected="1" workbookViewId="0">
      <pane ySplit="10" topLeftCell="A11" activePane="bottomLeft" state="frozen"/>
      <selection pane="bottomLeft" activeCell="E3" sqref="E3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76</v>
      </c>
      <c r="B1" s="1"/>
      <c r="C1" s="1"/>
      <c r="D1" s="1"/>
      <c r="E1" s="19" t="s">
        <v>77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78</v>
      </c>
      <c r="B2" s="1"/>
      <c r="C2" s="1"/>
      <c r="D2" s="1"/>
      <c r="E2" s="19" t="s">
        <v>79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95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80</v>
      </c>
      <c r="B3" s="1"/>
      <c r="C3" s="1"/>
      <c r="D3" s="1"/>
      <c r="E3" s="19" t="s">
        <v>207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12</v>
      </c>
      <c r="AA3" s="103" t="s">
        <v>96</v>
      </c>
      <c r="AB3" s="103" t="s">
        <v>10</v>
      </c>
      <c r="AC3" s="103" t="s">
        <v>14</v>
      </c>
      <c r="AD3" s="104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16</v>
      </c>
      <c r="AA4" s="103" t="s">
        <v>97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22</v>
      </c>
      <c r="AA5" s="103" t="s">
        <v>96</v>
      </c>
      <c r="AB5" s="103" t="s">
        <v>10</v>
      </c>
      <c r="AC5" s="103" t="s">
        <v>14</v>
      </c>
      <c r="AD5" s="104" t="s">
        <v>15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24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98</v>
      </c>
      <c r="B9" s="10" t="s">
        <v>99</v>
      </c>
      <c r="C9" s="10" t="s">
        <v>100</v>
      </c>
      <c r="D9" s="10" t="s">
        <v>101</v>
      </c>
      <c r="E9" s="10" t="s">
        <v>102</v>
      </c>
      <c r="F9" s="10" t="s">
        <v>103</v>
      </c>
      <c r="G9" s="10" t="s">
        <v>104</v>
      </c>
      <c r="H9" s="10" t="s">
        <v>35</v>
      </c>
      <c r="I9" s="10" t="s">
        <v>81</v>
      </c>
      <c r="J9" s="10" t="s">
        <v>82</v>
      </c>
      <c r="K9" s="11" t="s">
        <v>83</v>
      </c>
      <c r="L9" s="12"/>
      <c r="M9" s="13" t="s">
        <v>84</v>
      </c>
      <c r="N9" s="12"/>
      <c r="O9" s="95" t="s">
        <v>105</v>
      </c>
      <c r="P9" s="96" t="s">
        <v>106</v>
      </c>
      <c r="Q9" s="97" t="s">
        <v>102</v>
      </c>
      <c r="R9" s="97" t="s">
        <v>102</v>
      </c>
      <c r="S9" s="98" t="s">
        <v>102</v>
      </c>
      <c r="T9" s="106" t="s">
        <v>107</v>
      </c>
      <c r="U9" s="106" t="s">
        <v>108</v>
      </c>
      <c r="V9" s="106" t="s">
        <v>109</v>
      </c>
      <c r="W9" s="107" t="s">
        <v>86</v>
      </c>
      <c r="X9" s="107" t="s">
        <v>110</v>
      </c>
      <c r="Y9" s="107" t="s">
        <v>111</v>
      </c>
      <c r="Z9" s="1"/>
      <c r="AA9" s="1"/>
      <c r="AB9" s="1" t="s">
        <v>109</v>
      </c>
      <c r="AC9" s="1"/>
      <c r="AD9" s="1"/>
      <c r="AE9" s="1"/>
      <c r="AF9" s="1"/>
      <c r="AG9" s="1"/>
      <c r="AH9" s="1"/>
    </row>
    <row r="10" spans="1:34" ht="13.5" thickBot="1">
      <c r="A10" s="14" t="s">
        <v>112</v>
      </c>
      <c r="B10" s="15" t="s">
        <v>113</v>
      </c>
      <c r="C10" s="16"/>
      <c r="D10" s="15" t="s">
        <v>114</v>
      </c>
      <c r="E10" s="15" t="s">
        <v>115</v>
      </c>
      <c r="F10" s="15" t="s">
        <v>116</v>
      </c>
      <c r="G10" s="15" t="s">
        <v>117</v>
      </c>
      <c r="H10" s="15" t="s">
        <v>118</v>
      </c>
      <c r="I10" s="15" t="s">
        <v>85</v>
      </c>
      <c r="J10" s="15"/>
      <c r="K10" s="15" t="s">
        <v>104</v>
      </c>
      <c r="L10" s="15" t="s">
        <v>82</v>
      </c>
      <c r="M10" s="17" t="s">
        <v>104</v>
      </c>
      <c r="N10" s="15" t="s">
        <v>82</v>
      </c>
      <c r="O10" s="18" t="s">
        <v>119</v>
      </c>
      <c r="P10" s="99"/>
      <c r="Q10" s="100" t="s">
        <v>120</v>
      </c>
      <c r="R10" s="100" t="s">
        <v>121</v>
      </c>
      <c r="S10" s="101" t="s">
        <v>122</v>
      </c>
      <c r="T10" s="106" t="s">
        <v>123</v>
      </c>
      <c r="U10" s="106" t="s">
        <v>124</v>
      </c>
      <c r="V10" s="106" t="s">
        <v>125</v>
      </c>
      <c r="W10" s="107"/>
      <c r="X10" s="1"/>
      <c r="Y10" s="1"/>
      <c r="Z10" s="1"/>
      <c r="AA10" s="1"/>
      <c r="AB10" s="1" t="s">
        <v>126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127</v>
      </c>
    </row>
    <row r="13" spans="1:34">
      <c r="B13" s="116" t="s">
        <v>87</v>
      </c>
    </row>
    <row r="14" spans="1:34">
      <c r="A14" s="114">
        <v>1</v>
      </c>
      <c r="B14" s="115" t="s">
        <v>128</v>
      </c>
      <c r="C14" s="116" t="s">
        <v>129</v>
      </c>
      <c r="D14" s="123" t="s">
        <v>130</v>
      </c>
      <c r="E14" s="118">
        <v>68.400000000000006</v>
      </c>
      <c r="F14" s="117" t="s">
        <v>131</v>
      </c>
      <c r="H14" s="119">
        <f>ROUND(E14*G14, 2)</f>
        <v>0</v>
      </c>
      <c r="J14" s="119">
        <f>ROUND(E14*G14, 2)</f>
        <v>0</v>
      </c>
      <c r="K14" s="120">
        <v>8.8400000000000006E-3</v>
      </c>
      <c r="L14" s="120">
        <f>E14*K14</f>
        <v>0.60465600000000008</v>
      </c>
      <c r="O14" s="117">
        <v>20</v>
      </c>
      <c r="P14" s="117" t="s">
        <v>132</v>
      </c>
      <c r="V14" s="121" t="s">
        <v>64</v>
      </c>
      <c r="W14" s="122">
        <v>25.308</v>
      </c>
      <c r="Z14" s="117" t="s">
        <v>133</v>
      </c>
      <c r="AA14" s="117">
        <v>1223031900002</v>
      </c>
      <c r="AB14" s="117">
        <v>7</v>
      </c>
    </row>
    <row r="15" spans="1:34">
      <c r="A15" s="114">
        <v>2</v>
      </c>
      <c r="B15" s="115" t="s">
        <v>134</v>
      </c>
      <c r="C15" s="116" t="s">
        <v>135</v>
      </c>
      <c r="D15" s="123" t="s">
        <v>136</v>
      </c>
      <c r="E15" s="118">
        <v>68.400000000000006</v>
      </c>
      <c r="F15" s="117" t="s">
        <v>131</v>
      </c>
      <c r="I15" s="119">
        <f>ROUND(E15*G15, 2)</f>
        <v>0</v>
      </c>
      <c r="J15" s="119">
        <f>ROUND(E15*G15, 2)</f>
        <v>0</v>
      </c>
      <c r="O15" s="117">
        <v>20</v>
      </c>
      <c r="P15" s="117" t="s">
        <v>132</v>
      </c>
      <c r="V15" s="121" t="s">
        <v>52</v>
      </c>
      <c r="Z15" s="117" t="s">
        <v>137</v>
      </c>
      <c r="AA15" s="117" t="s">
        <v>132</v>
      </c>
      <c r="AB15" s="117">
        <v>8</v>
      </c>
    </row>
    <row r="16" spans="1:34">
      <c r="D16" s="134" t="s">
        <v>138</v>
      </c>
      <c r="E16" s="135">
        <f>J16</f>
        <v>0</v>
      </c>
      <c r="H16" s="135">
        <f>SUM(H12:H15)</f>
        <v>0</v>
      </c>
      <c r="I16" s="135">
        <f>SUM(I12:I15)</f>
        <v>0</v>
      </c>
      <c r="J16" s="135">
        <f>SUM(J12:J15)</f>
        <v>0</v>
      </c>
      <c r="L16" s="136">
        <f>SUM(L12:L15)</f>
        <v>0.60465600000000008</v>
      </c>
      <c r="N16" s="137">
        <f>SUM(N12:N15)</f>
        <v>0</v>
      </c>
      <c r="W16" s="122">
        <f>SUM(W12:W15)</f>
        <v>25.308</v>
      </c>
    </row>
    <row r="18" spans="1:28">
      <c r="B18" s="116" t="s">
        <v>88</v>
      </c>
    </row>
    <row r="19" spans="1:28" ht="25.5">
      <c r="A19" s="114">
        <v>3</v>
      </c>
      <c r="B19" s="115" t="s">
        <v>128</v>
      </c>
      <c r="C19" s="116" t="s">
        <v>139</v>
      </c>
      <c r="D19" s="123" t="s">
        <v>140</v>
      </c>
      <c r="E19" s="118">
        <v>75</v>
      </c>
      <c r="F19" s="117" t="s">
        <v>141</v>
      </c>
      <c r="H19" s="119">
        <f t="shared" ref="H19:H30" si="0">ROUND(E19*G19, 2)</f>
        <v>0</v>
      </c>
      <c r="J19" s="119">
        <f t="shared" ref="J19:J30" si="1">ROUND(E19*G19, 2)</f>
        <v>0</v>
      </c>
      <c r="K19" s="120">
        <v>2.0000000000000002E-5</v>
      </c>
      <c r="L19" s="120">
        <f>E19*K19</f>
        <v>1.5E-3</v>
      </c>
      <c r="O19" s="117">
        <v>20</v>
      </c>
      <c r="P19" s="117" t="s">
        <v>132</v>
      </c>
      <c r="V19" s="121" t="s">
        <v>64</v>
      </c>
      <c r="W19" s="122">
        <v>21.225000000000001</v>
      </c>
      <c r="Z19" s="117" t="s">
        <v>142</v>
      </c>
      <c r="AA19" s="117">
        <v>1226032500051</v>
      </c>
      <c r="AB19" s="117">
        <v>7</v>
      </c>
    </row>
    <row r="20" spans="1:28">
      <c r="A20" s="114">
        <v>4</v>
      </c>
      <c r="B20" s="115" t="s">
        <v>143</v>
      </c>
      <c r="C20" s="116" t="s">
        <v>144</v>
      </c>
      <c r="D20" s="123" t="s">
        <v>145</v>
      </c>
      <c r="E20" s="118">
        <v>21</v>
      </c>
      <c r="F20" s="117" t="s">
        <v>146</v>
      </c>
      <c r="H20" s="119">
        <f t="shared" si="0"/>
        <v>0</v>
      </c>
      <c r="J20" s="119">
        <f t="shared" si="1"/>
        <v>0</v>
      </c>
      <c r="O20" s="117">
        <v>20</v>
      </c>
      <c r="P20" s="117" t="s">
        <v>132</v>
      </c>
      <c r="V20" s="121" t="s">
        <v>64</v>
      </c>
      <c r="W20" s="122">
        <v>0.504</v>
      </c>
      <c r="Z20" s="117" t="s">
        <v>147</v>
      </c>
      <c r="AA20" s="117">
        <v>502070600001</v>
      </c>
      <c r="AB20" s="117">
        <v>1</v>
      </c>
    </row>
    <row r="21" spans="1:28">
      <c r="A21" s="114">
        <v>5</v>
      </c>
      <c r="B21" s="115" t="s">
        <v>143</v>
      </c>
      <c r="C21" s="116" t="s">
        <v>148</v>
      </c>
      <c r="D21" s="123" t="s">
        <v>149</v>
      </c>
      <c r="E21" s="118">
        <v>2</v>
      </c>
      <c r="F21" s="117" t="s">
        <v>146</v>
      </c>
      <c r="H21" s="119">
        <f t="shared" si="0"/>
        <v>0</v>
      </c>
      <c r="J21" s="119">
        <f t="shared" si="1"/>
        <v>0</v>
      </c>
      <c r="O21" s="117">
        <v>20</v>
      </c>
      <c r="P21" s="117" t="s">
        <v>132</v>
      </c>
      <c r="V21" s="121" t="s">
        <v>64</v>
      </c>
      <c r="W21" s="122">
        <v>0.14599999999999999</v>
      </c>
      <c r="Z21" s="117" t="s">
        <v>147</v>
      </c>
      <c r="AA21" s="117">
        <v>502070600004</v>
      </c>
      <c r="AB21" s="117">
        <v>1</v>
      </c>
    </row>
    <row r="22" spans="1:28">
      <c r="A22" s="114">
        <v>6</v>
      </c>
      <c r="B22" s="115" t="s">
        <v>143</v>
      </c>
      <c r="C22" s="116" t="s">
        <v>150</v>
      </c>
      <c r="D22" s="123" t="s">
        <v>151</v>
      </c>
      <c r="E22" s="118">
        <v>123.12</v>
      </c>
      <c r="F22" s="117" t="s">
        <v>141</v>
      </c>
      <c r="H22" s="119">
        <f t="shared" si="0"/>
        <v>0</v>
      </c>
      <c r="J22" s="119">
        <f t="shared" si="1"/>
        <v>0</v>
      </c>
      <c r="K22" s="120">
        <v>2.2499999999999998E-3</v>
      </c>
      <c r="L22" s="120">
        <f>E22*K22</f>
        <v>0.27701999999999999</v>
      </c>
      <c r="M22" s="118">
        <v>7.4999999999999997E-2</v>
      </c>
      <c r="N22" s="118">
        <f>E22*M22</f>
        <v>9.234</v>
      </c>
      <c r="O22" s="117">
        <v>20</v>
      </c>
      <c r="P22" s="117" t="s">
        <v>132</v>
      </c>
      <c r="V22" s="121" t="s">
        <v>64</v>
      </c>
      <c r="W22" s="122">
        <v>106.129</v>
      </c>
      <c r="Z22" s="117" t="s">
        <v>147</v>
      </c>
      <c r="AA22" s="117">
        <v>502070600011</v>
      </c>
      <c r="AB22" s="117">
        <v>7</v>
      </c>
    </row>
    <row r="23" spans="1:28">
      <c r="A23" s="114">
        <v>7</v>
      </c>
      <c r="B23" s="115" t="s">
        <v>143</v>
      </c>
      <c r="C23" s="116" t="s">
        <v>152</v>
      </c>
      <c r="D23" s="123" t="s">
        <v>153</v>
      </c>
      <c r="E23" s="118">
        <v>6.4</v>
      </c>
      <c r="F23" s="117" t="s">
        <v>141</v>
      </c>
      <c r="H23" s="119">
        <f t="shared" si="0"/>
        <v>0</v>
      </c>
      <c r="J23" s="119">
        <f t="shared" si="1"/>
        <v>0</v>
      </c>
      <c r="K23" s="120">
        <v>1.0300000000000001E-3</v>
      </c>
      <c r="L23" s="120">
        <f>E23*K23</f>
        <v>6.5920000000000006E-3</v>
      </c>
      <c r="M23" s="118">
        <v>6.7000000000000004E-2</v>
      </c>
      <c r="N23" s="118">
        <f>E23*M23</f>
        <v>0.42880000000000007</v>
      </c>
      <c r="O23" s="117">
        <v>20</v>
      </c>
      <c r="P23" s="117" t="s">
        <v>132</v>
      </c>
      <c r="V23" s="121" t="s">
        <v>64</v>
      </c>
      <c r="W23" s="122">
        <v>3.0590000000000002</v>
      </c>
      <c r="Z23" s="117" t="s">
        <v>147</v>
      </c>
      <c r="AA23" s="117">
        <v>5020706000</v>
      </c>
      <c r="AB23" s="117">
        <v>1</v>
      </c>
    </row>
    <row r="24" spans="1:28">
      <c r="A24" s="114">
        <v>8</v>
      </c>
      <c r="B24" s="115" t="s">
        <v>143</v>
      </c>
      <c r="C24" s="116" t="s">
        <v>154</v>
      </c>
      <c r="D24" s="123" t="s">
        <v>155</v>
      </c>
      <c r="E24" s="118">
        <v>0.8</v>
      </c>
      <c r="F24" s="117" t="s">
        <v>156</v>
      </c>
      <c r="H24" s="119">
        <f t="shared" si="0"/>
        <v>0</v>
      </c>
      <c r="J24" s="119">
        <f t="shared" si="1"/>
        <v>0</v>
      </c>
      <c r="O24" s="117">
        <v>20</v>
      </c>
      <c r="P24" s="117" t="s">
        <v>132</v>
      </c>
      <c r="V24" s="121" t="s">
        <v>64</v>
      </c>
      <c r="W24" s="122">
        <v>0.433</v>
      </c>
      <c r="Z24" s="117" t="s">
        <v>147</v>
      </c>
      <c r="AA24" s="117">
        <v>508020002001</v>
      </c>
      <c r="AB24" s="117">
        <v>1</v>
      </c>
    </row>
    <row r="25" spans="1:28" ht="25.5">
      <c r="A25" s="114">
        <v>9</v>
      </c>
      <c r="B25" s="115" t="s">
        <v>143</v>
      </c>
      <c r="C25" s="116" t="s">
        <v>157</v>
      </c>
      <c r="D25" s="123" t="s">
        <v>158</v>
      </c>
      <c r="E25" s="118">
        <v>8</v>
      </c>
      <c r="F25" s="117" t="s">
        <v>156</v>
      </c>
      <c r="H25" s="119">
        <f t="shared" si="0"/>
        <v>0</v>
      </c>
      <c r="J25" s="119">
        <f t="shared" si="1"/>
        <v>0</v>
      </c>
      <c r="O25" s="117">
        <v>20</v>
      </c>
      <c r="P25" s="117" t="s">
        <v>132</v>
      </c>
      <c r="V25" s="121" t="s">
        <v>64</v>
      </c>
      <c r="Z25" s="117" t="s">
        <v>147</v>
      </c>
      <c r="AA25" s="117">
        <v>508020002002</v>
      </c>
      <c r="AB25" s="117">
        <v>1</v>
      </c>
    </row>
    <row r="26" spans="1:28" ht="25.5">
      <c r="A26" s="114">
        <v>10</v>
      </c>
      <c r="B26" s="115" t="s">
        <v>143</v>
      </c>
      <c r="C26" s="116" t="s">
        <v>159</v>
      </c>
      <c r="D26" s="123" t="s">
        <v>160</v>
      </c>
      <c r="E26" s="118">
        <v>0.8</v>
      </c>
      <c r="F26" s="117" t="s">
        <v>156</v>
      </c>
      <c r="H26" s="119">
        <f t="shared" si="0"/>
        <v>0</v>
      </c>
      <c r="J26" s="119">
        <f t="shared" si="1"/>
        <v>0</v>
      </c>
      <c r="O26" s="117">
        <v>20</v>
      </c>
      <c r="P26" s="117" t="s">
        <v>132</v>
      </c>
      <c r="V26" s="121" t="s">
        <v>64</v>
      </c>
      <c r="W26" s="122">
        <v>0.90200000000000002</v>
      </c>
      <c r="Z26" s="117" t="s">
        <v>147</v>
      </c>
      <c r="AA26" s="117">
        <v>508038801001</v>
      </c>
      <c r="AB26" s="117">
        <v>1</v>
      </c>
    </row>
    <row r="27" spans="1:28" ht="25.5">
      <c r="A27" s="114">
        <v>11</v>
      </c>
      <c r="B27" s="115" t="s">
        <v>143</v>
      </c>
      <c r="C27" s="116" t="s">
        <v>161</v>
      </c>
      <c r="D27" s="123" t="s">
        <v>162</v>
      </c>
      <c r="E27" s="118">
        <v>8</v>
      </c>
      <c r="F27" s="117" t="s">
        <v>156</v>
      </c>
      <c r="H27" s="119">
        <f t="shared" si="0"/>
        <v>0</v>
      </c>
      <c r="J27" s="119">
        <f t="shared" si="1"/>
        <v>0</v>
      </c>
      <c r="O27" s="117">
        <v>20</v>
      </c>
      <c r="P27" s="117" t="s">
        <v>132</v>
      </c>
      <c r="V27" s="121" t="s">
        <v>64</v>
      </c>
      <c r="W27" s="122">
        <v>1.008</v>
      </c>
      <c r="Z27" s="117" t="s">
        <v>147</v>
      </c>
      <c r="AA27" s="117">
        <v>508038801002</v>
      </c>
      <c r="AB27" s="117">
        <v>1</v>
      </c>
    </row>
    <row r="28" spans="1:28" ht="25.5">
      <c r="A28" s="114">
        <v>12</v>
      </c>
      <c r="B28" s="115" t="s">
        <v>143</v>
      </c>
      <c r="C28" s="116" t="s">
        <v>163</v>
      </c>
      <c r="D28" s="123" t="s">
        <v>164</v>
      </c>
      <c r="E28" s="118">
        <v>0.8</v>
      </c>
      <c r="F28" s="117" t="s">
        <v>156</v>
      </c>
      <c r="H28" s="119">
        <f t="shared" si="0"/>
        <v>0</v>
      </c>
      <c r="J28" s="119">
        <f t="shared" si="1"/>
        <v>0</v>
      </c>
      <c r="O28" s="117">
        <v>20</v>
      </c>
      <c r="P28" s="117" t="s">
        <v>132</v>
      </c>
      <c r="V28" s="121" t="s">
        <v>64</v>
      </c>
      <c r="Z28" s="117" t="s">
        <v>147</v>
      </c>
      <c r="AA28" s="117">
        <v>50803</v>
      </c>
      <c r="AB28" s="117">
        <v>1</v>
      </c>
    </row>
    <row r="29" spans="1:28">
      <c r="A29" s="114">
        <v>13</v>
      </c>
      <c r="B29" s="115" t="s">
        <v>165</v>
      </c>
      <c r="C29" s="116" t="s">
        <v>166</v>
      </c>
      <c r="D29" s="123" t="s">
        <v>167</v>
      </c>
      <c r="E29" s="118">
        <v>0.89</v>
      </c>
      <c r="F29" s="117" t="s">
        <v>156</v>
      </c>
      <c r="H29" s="119">
        <f t="shared" si="0"/>
        <v>0</v>
      </c>
      <c r="J29" s="119">
        <f t="shared" si="1"/>
        <v>0</v>
      </c>
      <c r="O29" s="117">
        <v>20</v>
      </c>
      <c r="P29" s="117" t="s">
        <v>132</v>
      </c>
      <c r="V29" s="121" t="s">
        <v>64</v>
      </c>
      <c r="W29" s="122">
        <v>2.2090000000000001</v>
      </c>
      <c r="Z29" s="117" t="s">
        <v>168</v>
      </c>
      <c r="AA29" s="117">
        <v>121603</v>
      </c>
      <c r="AB29" s="117">
        <v>1</v>
      </c>
    </row>
    <row r="30" spans="1:28">
      <c r="A30" s="114">
        <v>14</v>
      </c>
      <c r="B30" s="115" t="s">
        <v>165</v>
      </c>
      <c r="C30" s="116" t="s">
        <v>169</v>
      </c>
      <c r="D30" s="123" t="s">
        <v>170</v>
      </c>
      <c r="E30" s="118">
        <v>0.89</v>
      </c>
      <c r="F30" s="117" t="s">
        <v>156</v>
      </c>
      <c r="H30" s="119">
        <f t="shared" si="0"/>
        <v>0</v>
      </c>
      <c r="J30" s="119">
        <f t="shared" si="1"/>
        <v>0</v>
      </c>
      <c r="O30" s="117">
        <v>20</v>
      </c>
      <c r="P30" s="117" t="s">
        <v>132</v>
      </c>
      <c r="V30" s="121" t="s">
        <v>64</v>
      </c>
      <c r="Z30" s="117" t="s">
        <v>168</v>
      </c>
      <c r="AA30" s="117">
        <v>121603</v>
      </c>
      <c r="AB30" s="117">
        <v>1</v>
      </c>
    </row>
    <row r="31" spans="1:28">
      <c r="D31" s="134" t="s">
        <v>171</v>
      </c>
      <c r="E31" s="135">
        <f>J31</f>
        <v>0</v>
      </c>
      <c r="H31" s="135">
        <f>SUM(H18:H30)</f>
        <v>0</v>
      </c>
      <c r="I31" s="135">
        <f>SUM(I18:I30)</f>
        <v>0</v>
      </c>
      <c r="J31" s="135">
        <f>SUM(J18:J30)</f>
        <v>0</v>
      </c>
      <c r="L31" s="136">
        <f>SUM(L18:L30)</f>
        <v>0.28511199999999998</v>
      </c>
      <c r="N31" s="137">
        <f>SUM(N18:N30)</f>
        <v>9.6628000000000007</v>
      </c>
      <c r="W31" s="122">
        <f>SUM(W18:W30)</f>
        <v>135.61500000000001</v>
      </c>
    </row>
    <row r="33" spans="1:28">
      <c r="D33" s="134" t="s">
        <v>89</v>
      </c>
      <c r="E33" s="137">
        <f>J33</f>
        <v>0</v>
      </c>
      <c r="H33" s="135">
        <f>+H16+H31</f>
        <v>0</v>
      </c>
      <c r="I33" s="135">
        <f>+I16+I31</f>
        <v>0</v>
      </c>
      <c r="J33" s="135">
        <f>+J16+J31</f>
        <v>0</v>
      </c>
      <c r="L33" s="136">
        <f>+L16+L31</f>
        <v>0.88976800000000011</v>
      </c>
      <c r="N33" s="137">
        <f>+N16+N31</f>
        <v>9.6628000000000007</v>
      </c>
      <c r="W33" s="122">
        <f>+W16+W31</f>
        <v>160.923</v>
      </c>
    </row>
    <row r="35" spans="1:28">
      <c r="B35" s="133" t="s">
        <v>172</v>
      </c>
    </row>
    <row r="36" spans="1:28">
      <c r="B36" s="116" t="s">
        <v>90</v>
      </c>
    </row>
    <row r="37" spans="1:28">
      <c r="A37" s="114">
        <v>15</v>
      </c>
      <c r="B37" s="115" t="s">
        <v>173</v>
      </c>
      <c r="C37" s="116" t="s">
        <v>174</v>
      </c>
      <c r="D37" s="123" t="s">
        <v>175</v>
      </c>
      <c r="E37" s="118">
        <v>68.400000000000006</v>
      </c>
      <c r="F37" s="117" t="s">
        <v>131</v>
      </c>
      <c r="H37" s="119">
        <f>ROUND(E37*G37, 2)</f>
        <v>0</v>
      </c>
      <c r="J37" s="119">
        <f>ROUND(E37*G37, 2)</f>
        <v>0</v>
      </c>
      <c r="M37" s="118">
        <v>1E-3</v>
      </c>
      <c r="N37" s="118">
        <f>E37*M37</f>
        <v>6.8400000000000002E-2</v>
      </c>
      <c r="O37" s="117">
        <v>20</v>
      </c>
      <c r="P37" s="117" t="s">
        <v>132</v>
      </c>
      <c r="V37" s="121" t="s">
        <v>176</v>
      </c>
      <c r="W37" s="122">
        <v>5.4720000000000004</v>
      </c>
      <c r="Z37" s="117" t="s">
        <v>177</v>
      </c>
      <c r="AA37" s="117">
        <v>502055200130</v>
      </c>
      <c r="AB37" s="117">
        <v>1</v>
      </c>
    </row>
    <row r="38" spans="1:28" ht="25.5">
      <c r="A38" s="114">
        <v>16</v>
      </c>
      <c r="B38" s="115" t="s">
        <v>173</v>
      </c>
      <c r="C38" s="116" t="s">
        <v>178</v>
      </c>
      <c r="D38" s="123" t="s">
        <v>179</v>
      </c>
      <c r="E38" s="118">
        <v>0.66300000000000003</v>
      </c>
      <c r="F38" s="117" t="s">
        <v>180</v>
      </c>
      <c r="H38" s="119">
        <f>ROUND(E38*G38, 2)</f>
        <v>0</v>
      </c>
      <c r="J38" s="119">
        <f>ROUND(E38*G38, 2)</f>
        <v>0</v>
      </c>
      <c r="O38" s="117">
        <v>20</v>
      </c>
      <c r="P38" s="117" t="s">
        <v>132</v>
      </c>
      <c r="V38" s="121" t="s">
        <v>176</v>
      </c>
      <c r="Z38" s="117" t="s">
        <v>177</v>
      </c>
      <c r="AA38" s="117">
        <v>6499640001601</v>
      </c>
      <c r="AB38" s="117">
        <v>1</v>
      </c>
    </row>
    <row r="39" spans="1:28" ht="25.5">
      <c r="A39" s="114">
        <v>17</v>
      </c>
      <c r="B39" s="115" t="s">
        <v>173</v>
      </c>
      <c r="C39" s="116" t="s">
        <v>181</v>
      </c>
      <c r="D39" s="123" t="s">
        <v>182</v>
      </c>
      <c r="E39" s="118">
        <v>0.66300000000000003</v>
      </c>
      <c r="F39" s="117" t="s">
        <v>180</v>
      </c>
      <c r="H39" s="119">
        <f>ROUND(E39*G39, 2)</f>
        <v>0</v>
      </c>
      <c r="J39" s="119">
        <f>ROUND(E39*G39, 2)</f>
        <v>0</v>
      </c>
      <c r="O39" s="117">
        <v>20</v>
      </c>
      <c r="P39" s="117" t="s">
        <v>132</v>
      </c>
      <c r="V39" s="121" t="s">
        <v>176</v>
      </c>
      <c r="Z39" s="117" t="s">
        <v>177</v>
      </c>
      <c r="AA39" s="117">
        <v>649964000</v>
      </c>
      <c r="AB39" s="117">
        <v>1</v>
      </c>
    </row>
    <row r="40" spans="1:28">
      <c r="D40" s="134" t="s">
        <v>183</v>
      </c>
      <c r="E40" s="135">
        <f>J40</f>
        <v>0</v>
      </c>
      <c r="H40" s="135">
        <f>SUM(H35:H39)</f>
        <v>0</v>
      </c>
      <c r="I40" s="135">
        <f>SUM(I35:I39)</f>
        <v>0</v>
      </c>
      <c r="J40" s="135">
        <f>SUM(J35:J39)</f>
        <v>0</v>
      </c>
      <c r="L40" s="136">
        <f>SUM(L35:L39)</f>
        <v>0</v>
      </c>
      <c r="N40" s="137">
        <f>SUM(N35:N39)</f>
        <v>6.8400000000000002E-2</v>
      </c>
      <c r="W40" s="122">
        <f>SUM(W35:W39)</f>
        <v>5.4720000000000004</v>
      </c>
    </row>
    <row r="42" spans="1:28">
      <c r="B42" s="116" t="s">
        <v>91</v>
      </c>
    </row>
    <row r="43" spans="1:28" ht="25.5">
      <c r="A43" s="114">
        <v>18</v>
      </c>
      <c r="B43" s="115" t="s">
        <v>184</v>
      </c>
      <c r="C43" s="116" t="s">
        <v>185</v>
      </c>
      <c r="D43" s="123" t="s">
        <v>186</v>
      </c>
      <c r="E43" s="118">
        <v>9</v>
      </c>
      <c r="F43" s="117" t="s">
        <v>146</v>
      </c>
      <c r="H43" s="119">
        <f t="shared" ref="H43:H48" si="2">ROUND(E43*G43, 2)</f>
        <v>0</v>
      </c>
      <c r="J43" s="119">
        <f t="shared" ref="J43:J48" si="3">ROUND(E43*G43, 2)</f>
        <v>0</v>
      </c>
      <c r="K43" s="120">
        <v>3.8999999999999999E-4</v>
      </c>
      <c r="L43" s="120">
        <f>E43*K43</f>
        <v>3.5100000000000001E-3</v>
      </c>
      <c r="O43" s="117">
        <v>20</v>
      </c>
      <c r="P43" s="117" t="s">
        <v>132</v>
      </c>
      <c r="V43" s="121" t="s">
        <v>176</v>
      </c>
      <c r="W43" s="122">
        <v>20.268000000000001</v>
      </c>
      <c r="Z43" s="117" t="s">
        <v>133</v>
      </c>
      <c r="AA43" s="117">
        <v>6604020201008</v>
      </c>
      <c r="AB43" s="117">
        <v>7</v>
      </c>
    </row>
    <row r="44" spans="1:28" ht="25.5">
      <c r="A44" s="114">
        <v>19</v>
      </c>
      <c r="B44" s="115" t="s">
        <v>184</v>
      </c>
      <c r="C44" s="116" t="s">
        <v>187</v>
      </c>
      <c r="D44" s="123" t="s">
        <v>188</v>
      </c>
      <c r="E44" s="118">
        <v>12</v>
      </c>
      <c r="F44" s="117" t="s">
        <v>146</v>
      </c>
      <c r="H44" s="119">
        <f t="shared" si="2"/>
        <v>0</v>
      </c>
      <c r="J44" s="119">
        <f t="shared" si="3"/>
        <v>0</v>
      </c>
      <c r="K44" s="120">
        <v>4.0999999999999999E-4</v>
      </c>
      <c r="L44" s="120">
        <f>E44*K44</f>
        <v>4.9199999999999999E-3</v>
      </c>
      <c r="O44" s="117">
        <v>20</v>
      </c>
      <c r="P44" s="117" t="s">
        <v>132</v>
      </c>
      <c r="V44" s="121" t="s">
        <v>176</v>
      </c>
      <c r="W44" s="122">
        <v>28.5</v>
      </c>
      <c r="Z44" s="117" t="s">
        <v>133</v>
      </c>
      <c r="AA44" s="117">
        <v>6604020201016</v>
      </c>
      <c r="AB44" s="117">
        <v>7</v>
      </c>
    </row>
    <row r="45" spans="1:28" ht="25.5">
      <c r="A45" s="114">
        <v>20</v>
      </c>
      <c r="B45" s="115" t="s">
        <v>184</v>
      </c>
      <c r="C45" s="116" t="s">
        <v>189</v>
      </c>
      <c r="D45" s="123" t="s">
        <v>190</v>
      </c>
      <c r="E45" s="118">
        <v>2</v>
      </c>
      <c r="F45" s="117" t="s">
        <v>146</v>
      </c>
      <c r="H45" s="119">
        <f t="shared" si="2"/>
        <v>0</v>
      </c>
      <c r="J45" s="119">
        <f t="shared" si="3"/>
        <v>0</v>
      </c>
      <c r="K45" s="120">
        <v>8.9999999999999998E-4</v>
      </c>
      <c r="L45" s="120">
        <f>E45*K45</f>
        <v>1.8E-3</v>
      </c>
      <c r="O45" s="117">
        <v>20</v>
      </c>
      <c r="P45" s="117" t="s">
        <v>132</v>
      </c>
      <c r="V45" s="121" t="s">
        <v>176</v>
      </c>
      <c r="W45" s="122">
        <v>8.298</v>
      </c>
      <c r="Z45" s="117" t="s">
        <v>133</v>
      </c>
      <c r="AA45" s="117">
        <v>6605010202053</v>
      </c>
      <c r="AB45" s="117">
        <v>7</v>
      </c>
    </row>
    <row r="46" spans="1:28">
      <c r="A46" s="114">
        <v>21</v>
      </c>
      <c r="B46" s="115" t="s">
        <v>184</v>
      </c>
      <c r="C46" s="116" t="s">
        <v>191</v>
      </c>
      <c r="D46" s="123" t="s">
        <v>192</v>
      </c>
      <c r="E46" s="118">
        <v>22.2</v>
      </c>
      <c r="F46" s="117" t="s">
        <v>193</v>
      </c>
      <c r="H46" s="119">
        <f t="shared" si="2"/>
        <v>0</v>
      </c>
      <c r="J46" s="119">
        <f t="shared" si="3"/>
        <v>0</v>
      </c>
      <c r="K46" s="120">
        <v>5.0000000000000002E-5</v>
      </c>
      <c r="L46" s="120">
        <f>E46*K46</f>
        <v>1.1100000000000001E-3</v>
      </c>
      <c r="M46" s="118">
        <v>1E-3</v>
      </c>
      <c r="N46" s="118">
        <f>E46*M46</f>
        <v>2.2200000000000001E-2</v>
      </c>
      <c r="O46" s="117">
        <v>20</v>
      </c>
      <c r="P46" s="117" t="s">
        <v>132</v>
      </c>
      <c r="V46" s="121" t="s">
        <v>176</v>
      </c>
      <c r="W46" s="122">
        <v>2.153</v>
      </c>
      <c r="Z46" s="117" t="s">
        <v>194</v>
      </c>
      <c r="AA46" s="117">
        <v>502090700174</v>
      </c>
      <c r="AB46" s="117">
        <v>1</v>
      </c>
    </row>
    <row r="47" spans="1:28" ht="25.5">
      <c r="A47" s="114">
        <v>22</v>
      </c>
      <c r="B47" s="115" t="s">
        <v>184</v>
      </c>
      <c r="C47" s="116" t="s">
        <v>195</v>
      </c>
      <c r="D47" s="123" t="s">
        <v>196</v>
      </c>
      <c r="E47" s="118">
        <v>150.98599999999999</v>
      </c>
      <c r="F47" s="117" t="s">
        <v>180</v>
      </c>
      <c r="H47" s="119">
        <f t="shared" si="2"/>
        <v>0</v>
      </c>
      <c r="J47" s="119">
        <f t="shared" si="3"/>
        <v>0</v>
      </c>
      <c r="O47" s="117">
        <v>20</v>
      </c>
      <c r="P47" s="117" t="s">
        <v>132</v>
      </c>
      <c r="V47" s="121" t="s">
        <v>176</v>
      </c>
      <c r="Z47" s="117" t="s">
        <v>194</v>
      </c>
      <c r="AA47" s="117">
        <v>6799670001603</v>
      </c>
      <c r="AB47" s="117">
        <v>1</v>
      </c>
    </row>
    <row r="48" spans="1:28" ht="25.5">
      <c r="A48" s="114">
        <v>23</v>
      </c>
      <c r="B48" s="115" t="s">
        <v>184</v>
      </c>
      <c r="C48" s="116" t="s">
        <v>197</v>
      </c>
      <c r="D48" s="123" t="s">
        <v>198</v>
      </c>
      <c r="E48" s="118">
        <v>150.98599999999999</v>
      </c>
      <c r="F48" s="117" t="s">
        <v>180</v>
      </c>
      <c r="H48" s="119">
        <f t="shared" si="2"/>
        <v>0</v>
      </c>
      <c r="J48" s="119">
        <f t="shared" si="3"/>
        <v>0</v>
      </c>
      <c r="O48" s="117">
        <v>20</v>
      </c>
      <c r="P48" s="117" t="s">
        <v>132</v>
      </c>
      <c r="V48" s="121" t="s">
        <v>176</v>
      </c>
      <c r="Z48" s="117" t="s">
        <v>194</v>
      </c>
      <c r="AA48" s="117">
        <v>679967000</v>
      </c>
      <c r="AB48" s="117">
        <v>1</v>
      </c>
    </row>
    <row r="49" spans="1:28">
      <c r="D49" s="134" t="s">
        <v>199</v>
      </c>
      <c r="E49" s="135">
        <f>J49</f>
        <v>0</v>
      </c>
      <c r="H49" s="135">
        <f>SUM(H42:H48)</f>
        <v>0</v>
      </c>
      <c r="I49" s="135">
        <f>SUM(I42:I48)</f>
        <v>0</v>
      </c>
      <c r="J49" s="135">
        <f>SUM(J42:J48)</f>
        <v>0</v>
      </c>
      <c r="L49" s="136">
        <f>SUM(L42:L48)</f>
        <v>1.1339999999999999E-2</v>
      </c>
      <c r="N49" s="137">
        <f>SUM(N42:N48)</f>
        <v>2.2200000000000001E-2</v>
      </c>
      <c r="W49" s="122">
        <f>SUM(W42:W48)</f>
        <v>59.219000000000001</v>
      </c>
    </row>
    <row r="51" spans="1:28">
      <c r="B51" s="116" t="s">
        <v>92</v>
      </c>
    </row>
    <row r="52" spans="1:28">
      <c r="A52" s="114">
        <v>24</v>
      </c>
      <c r="B52" s="115" t="s">
        <v>200</v>
      </c>
      <c r="C52" s="116" t="s">
        <v>201</v>
      </c>
      <c r="D52" s="123" t="s">
        <v>202</v>
      </c>
      <c r="E52" s="118">
        <v>220</v>
      </c>
      <c r="F52" s="117" t="s">
        <v>141</v>
      </c>
      <c r="H52" s="119">
        <f>ROUND(E52*G52, 2)</f>
        <v>0</v>
      </c>
      <c r="J52" s="119">
        <f>ROUND(E52*G52, 2)</f>
        <v>0</v>
      </c>
      <c r="K52" s="120">
        <v>2.9999999999999997E-4</v>
      </c>
      <c r="L52" s="120">
        <f>E52*K52</f>
        <v>6.5999999999999989E-2</v>
      </c>
      <c r="O52" s="117">
        <v>20</v>
      </c>
      <c r="P52" s="117" t="s">
        <v>132</v>
      </c>
      <c r="V52" s="121" t="s">
        <v>176</v>
      </c>
      <c r="W52" s="122">
        <v>28.16</v>
      </c>
      <c r="Z52" s="117" t="s">
        <v>203</v>
      </c>
      <c r="AA52" s="117">
        <v>84020326</v>
      </c>
      <c r="AB52" s="117">
        <v>7</v>
      </c>
    </row>
    <row r="53" spans="1:28">
      <c r="D53" s="134" t="s">
        <v>204</v>
      </c>
      <c r="E53" s="135">
        <f>J53</f>
        <v>0</v>
      </c>
      <c r="H53" s="135">
        <f>SUM(H51:H52)</f>
        <v>0</v>
      </c>
      <c r="I53" s="135">
        <f>SUM(I51:I52)</f>
        <v>0</v>
      </c>
      <c r="J53" s="135">
        <f>SUM(J51:J52)</f>
        <v>0</v>
      </c>
      <c r="L53" s="136">
        <f>SUM(L51:L52)</f>
        <v>6.5999999999999989E-2</v>
      </c>
      <c r="N53" s="137">
        <f>SUM(N51:N52)</f>
        <v>0</v>
      </c>
      <c r="W53" s="122">
        <f>SUM(W51:W52)</f>
        <v>28.16</v>
      </c>
    </row>
    <row r="55" spans="1:28">
      <c r="D55" s="134" t="s">
        <v>93</v>
      </c>
      <c r="E55" s="135">
        <f>J55</f>
        <v>0</v>
      </c>
      <c r="H55" s="135">
        <f>+H40+H49+H53</f>
        <v>0</v>
      </c>
      <c r="I55" s="135">
        <f>+I40+I49+I53</f>
        <v>0</v>
      </c>
      <c r="J55" s="135">
        <f>+J40+J49+J53</f>
        <v>0</v>
      </c>
      <c r="L55" s="136">
        <f>+L40+L49+L53</f>
        <v>7.7339999999999992E-2</v>
      </c>
      <c r="N55" s="137">
        <f>+N40+N49+N53</f>
        <v>9.06E-2</v>
      </c>
      <c r="W55" s="122">
        <f>+W40+W49+W53</f>
        <v>92.850999999999999</v>
      </c>
    </row>
    <row r="57" spans="1:28">
      <c r="D57" s="138" t="s">
        <v>94</v>
      </c>
      <c r="E57" s="135">
        <f>J57</f>
        <v>0</v>
      </c>
      <c r="H57" s="135">
        <f>+H33+H55</f>
        <v>0</v>
      </c>
      <c r="I57" s="135">
        <f>+I33+I55</f>
        <v>0</v>
      </c>
      <c r="J57" s="135">
        <f>+J33+J55</f>
        <v>0</v>
      </c>
      <c r="L57" s="136">
        <f>+L33+L55</f>
        <v>0.96710800000000008</v>
      </c>
      <c r="N57" s="137">
        <f>+N33+N55</f>
        <v>9.753400000000001</v>
      </c>
      <c r="W57" s="122">
        <f>+W33+W55</f>
        <v>253.774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2016-04-07T07:07:18Z</cp:lastPrinted>
  <dcterms:created xsi:type="dcterms:W3CDTF">1999-04-06T07:39:42Z</dcterms:created>
  <dcterms:modified xsi:type="dcterms:W3CDTF">2016-04-13T05:40:30Z</dcterms:modified>
</cp:coreProperties>
</file>