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OMOCNE\"/>
    </mc:Choice>
  </mc:AlternateContent>
  <bookViews>
    <workbookView xWindow="0" yWindow="0" windowWidth="28800" windowHeight="12615"/>
  </bookViews>
  <sheets>
    <sheet name="Kryci list" sheetId="1" r:id="rId1"/>
    <sheet name="Rekapitulacia" sheetId="2" r:id="rId2"/>
    <sheet name="Prehlad" sheetId="3" r:id="rId3"/>
    <sheet name="Figury" sheetId="4" r:id="rId4"/>
  </sheets>
  <definedNames>
    <definedName name="_FilterDatabase" hidden="1">#REF!</definedName>
    <definedName name="fakt1R">#REF!</definedName>
    <definedName name="_xlnm.Print_Titles" localSheetId="3">Figury!$8:$10</definedName>
    <definedName name="_xlnm.Print_Titles" localSheetId="2">Prehlad!$8:$10</definedName>
    <definedName name="_xlnm.Print_Titles" localSheetId="1">Rekapitulacia!$8:$10</definedName>
    <definedName name="_xlnm.Print_Area" localSheetId="3">Figury!$A:$D</definedName>
    <definedName name="_xlnm.Print_Area" localSheetId="0">'Kryci list'!$A:$M</definedName>
    <definedName name="_xlnm.Print_Area" localSheetId="2">Prehlad!$A:$O</definedName>
    <definedName name="_xlnm.Print_Area" localSheetId="1">Rekapitulacia!$A:$F</definedName>
  </definedNames>
  <calcPr calcId="0" fullCalcOnLoad="1"/>
</workbook>
</file>

<file path=xl/calcChain.xml><?xml version="1.0" encoding="utf-8"?>
<calcChain xmlns="http://schemas.openxmlformats.org/spreadsheetml/2006/main">
  <c r="H1" i="1" l="1"/>
  <c r="F8" i="1"/>
  <c r="I8" i="1"/>
  <c r="M8" i="1"/>
  <c r="F9" i="1"/>
  <c r="I9" i="1"/>
  <c r="M9" i="1"/>
  <c r="D11" i="1"/>
  <c r="E11" i="1"/>
  <c r="F11" i="1"/>
  <c r="D12" i="1"/>
  <c r="E12" i="1"/>
  <c r="F12" i="1"/>
  <c r="F13" i="1"/>
  <c r="F14" i="1"/>
  <c r="D15" i="1"/>
  <c r="E15" i="1"/>
  <c r="F15" i="1"/>
  <c r="I15" i="1"/>
  <c r="M15" i="1"/>
  <c r="M21" i="1"/>
  <c r="M23" i="1"/>
  <c r="L24" i="1"/>
  <c r="M24" i="1"/>
  <c r="L25" i="1"/>
  <c r="M25" i="1"/>
  <c r="M26" i="1"/>
  <c r="D8" i="3"/>
  <c r="E29" i="3"/>
  <c r="L29" i="3"/>
  <c r="N29" i="3"/>
  <c r="W29" i="3"/>
  <c r="L32" i="3"/>
  <c r="L34" i="3"/>
  <c r="E36" i="3"/>
  <c r="L36" i="3"/>
  <c r="N36" i="3"/>
  <c r="W36" i="3"/>
  <c r="L39" i="3"/>
  <c r="L40" i="3"/>
  <c r="E41" i="3"/>
  <c r="L41" i="3"/>
  <c r="N41" i="3"/>
  <c r="W41" i="3"/>
  <c r="N44" i="3"/>
  <c r="E50" i="3"/>
  <c r="L50" i="3"/>
  <c r="N50" i="3"/>
  <c r="W50" i="3"/>
  <c r="E52" i="3"/>
  <c r="L52" i="3"/>
  <c r="N52" i="3"/>
  <c r="W52" i="3"/>
  <c r="L56" i="3"/>
  <c r="L58" i="3"/>
  <c r="L59" i="3"/>
  <c r="L60" i="3"/>
  <c r="E61" i="3"/>
  <c r="L61" i="3"/>
  <c r="N61" i="3"/>
  <c r="W61" i="3"/>
  <c r="L64" i="3"/>
  <c r="E67" i="3"/>
  <c r="L67" i="3"/>
  <c r="N67" i="3"/>
  <c r="W67" i="3"/>
  <c r="E69" i="3"/>
  <c r="L69" i="3"/>
  <c r="N69" i="3"/>
  <c r="W69" i="3"/>
  <c r="E71" i="3"/>
  <c r="L71" i="3"/>
  <c r="N71" i="3"/>
  <c r="W71" i="3"/>
  <c r="B8" i="2"/>
  <c r="E12" i="2"/>
  <c r="F12" i="2"/>
  <c r="G12" i="2"/>
  <c r="E13" i="2"/>
  <c r="F13" i="2"/>
  <c r="G13" i="2"/>
  <c r="E14" i="2"/>
  <c r="F14" i="2"/>
  <c r="G14" i="2"/>
  <c r="E15" i="2"/>
  <c r="F15" i="2"/>
  <c r="G15" i="2"/>
  <c r="E16" i="2"/>
  <c r="F16" i="2"/>
  <c r="G16" i="2"/>
  <c r="E18" i="2"/>
  <c r="F18" i="2"/>
  <c r="G18" i="2"/>
  <c r="E19" i="2"/>
  <c r="F19" i="2"/>
  <c r="G19" i="2"/>
  <c r="E20" i="2"/>
  <c r="F20" i="2"/>
  <c r="G20" i="2"/>
  <c r="E23" i="2"/>
  <c r="F23" i="2"/>
  <c r="G23" i="2"/>
</calcChain>
</file>

<file path=xl/sharedStrings.xml><?xml version="1.0" encoding="utf-8"?>
<sst xmlns="http://schemas.openxmlformats.org/spreadsheetml/2006/main" count="465" uniqueCount="231">
  <si>
    <t xml:space="preserve"> Ing. Lengyelová Jolana</t>
  </si>
  <si>
    <t>V module</t>
  </si>
  <si>
    <t>Hlavička1</t>
  </si>
  <si>
    <t>Mena</t>
  </si>
  <si>
    <t>Hlavička2</t>
  </si>
  <si>
    <t>Obdobie</t>
  </si>
  <si>
    <t xml:space="preserve"> Stavba :Základná škola akademika J. Hronca, Zakarpatská 12, 048 01 Rožňava</t>
  </si>
  <si>
    <t>Miesto:</t>
  </si>
  <si>
    <t>Rozpočet:</t>
  </si>
  <si>
    <t>Rozpočet</t>
  </si>
  <si>
    <t>Krycí list rozpočtu v</t>
  </si>
  <si>
    <t>EUR</t>
  </si>
  <si>
    <t xml:space="preserve"> Objekt :zosilnenie základov</t>
  </si>
  <si>
    <t>JKSO :</t>
  </si>
  <si>
    <t>Spracoval:</t>
  </si>
  <si>
    <t>Čerpanie</t>
  </si>
  <si>
    <t>Krycí list splátky v</t>
  </si>
  <si>
    <t>za obdobie</t>
  </si>
  <si>
    <t>Mesiac 2011</t>
  </si>
  <si>
    <t xml:space="preserve"> </t>
  </si>
  <si>
    <t>Dňa:</t>
  </si>
  <si>
    <t>Zmluva č.:</t>
  </si>
  <si>
    <t>VK</t>
  </si>
  <si>
    <t>Krycí list výrobnej kalkulácie v</t>
  </si>
  <si>
    <t xml:space="preserve"> Odberateľ:</t>
  </si>
  <si>
    <t>IČO:</t>
  </si>
  <si>
    <t>DIČ:</t>
  </si>
  <si>
    <t>VF</t>
  </si>
  <si>
    <t xml:space="preserve"> Dodávateľ:</t>
  </si>
  <si>
    <t xml:space="preserve"> Projektant: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</si>
  <si>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</si>
  <si>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</si>
  <si>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</si>
  <si>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</si>
  <si>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</si>
  <si>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</si>
  <si>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</si>
  <si>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</si>
  <si>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</si>
  <si>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</si>
  <si>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Práce nadčas</t>
  </si>
  <si>
    <t xml:space="preserve"> Zariadenie staveniska</t>
  </si>
  <si>
    <t xml:space="preserve"> PSV:</t>
  </si>
  <si>
    <t xml:space="preserve"> Murárske výpomoce</t>
  </si>
  <si>
    <t xml:space="preserve"> Prevádzkové vplyvy</t>
  </si>
  <si>
    <t xml:space="preserve"> MCE:</t>
  </si>
  <si>
    <t xml:space="preserve"> Bez pevnej podlahy</t>
  </si>
  <si>
    <t xml:space="preserve"> Sťažené podmienky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</si>
  <si>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</si>
  <si>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</si>
  <si>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</si>
  <si>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</si>
  <si>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</si>
  <si>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</si>
  <si>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</si>
  <si>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</si>
  <si>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</si>
  <si>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</si>
  <si>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</si>
  <si>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</si>
  <si>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 Inžinierska činnosť</t>
  </si>
  <si>
    <t xml:space="preserve"> Projektové práce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</si>
  <si>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</si>
  <si>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</si>
  <si>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</si>
  <si>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</si>
  <si>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</si>
  <si>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 DPH   20% z:</t>
  </si>
  <si>
    <t xml:space="preserve"> DPH    0% z:</t>
  </si>
  <si>
    <t xml:space="preserve">Súčet riadkov 21 až 23: </t>
  </si>
  <si>
    <t>F</t>
  </si>
  <si>
    <t xml:space="preserve"> Odpočet - prípočet</t>
  </si>
  <si>
    <t xml:space="preserve">Odberateľ: </t>
  </si>
  <si>
    <t xml:space="preserve">Spracoval:                                         </t>
  </si>
  <si>
    <t xml:space="preserve">Projektant: </t>
  </si>
  <si>
    <t xml:space="preserve">JKSO : </t>
  </si>
  <si>
    <t>Rekapitulácia rozpočtu v</t>
  </si>
  <si>
    <t xml:space="preserve">Dodávateľ: </t>
  </si>
  <si>
    <t xml:space="preserve">Dátum: </t>
  </si>
  <si>
    <t>Rekapitulácia splátky v</t>
  </si>
  <si>
    <t>Rekapitulácia výrobnej kalkulácie v</t>
  </si>
  <si>
    <t>Stavba :Základná škola akademika J. Hronca, Zakarpatská 12, 048 01 Rožňava</t>
  </si>
  <si>
    <t>Objekt :zosilnenie základov</t>
  </si>
  <si>
    <t>Popis položky, stavebného dielu, remesla</t>
  </si>
  <si>
    <t>Špecifikovaný</t>
  </si>
  <si>
    <t>Spolu</t>
  </si>
  <si>
    <t>Hmotnosť v tonách</t>
  </si>
  <si>
    <t>Suť v tonách</t>
  </si>
  <si>
    <t>materiál</t>
  </si>
  <si>
    <t>Nh</t>
  </si>
  <si>
    <t>1 - ZEMNE PRÁCE</t>
  </si>
  <si>
    <t>2 - ZÁKLADY</t>
  </si>
  <si>
    <t>6 - ÚPRAVY POVRCHOV, PODLAHY, VÝPLNE</t>
  </si>
  <si>
    <t>9 - OSTATNÉ KONŠTRUKCIE A PRÁCE</t>
  </si>
  <si>
    <t xml:space="preserve">PRÁCE A DODÁVKY HSV  spolu: </t>
  </si>
  <si>
    <t>711 - Izolácie proti vode a vlhkosti</t>
  </si>
  <si>
    <t>713 - Izolácie tepelné</t>
  </si>
  <si>
    <t xml:space="preserve">PRÁCE A DODÁVKY PSV  spolu: </t>
  </si>
  <si>
    <t>Za rozpočet celkom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</si>
  <si>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</si>
  <si>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</si>
  <si>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</si>
  <si>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</si>
  <si>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</si>
  <si>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</si>
  <si>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</si>
  <si>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</si>
  <si>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</si>
  <si>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</si>
  <si>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</si>
  <si>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</si>
  <si>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</si>
  <si>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</si>
  <si>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</si>
  <si>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</si>
  <si>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</si>
  <si>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Klasifikácia</t>
  </si>
  <si>
    <t>Katalógové</t>
  </si>
  <si>
    <t>číslo</t>
  </si>
  <si>
    <t>cen.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</si>
  <si>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</si>
  <si>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</si>
  <si>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</si>
  <si>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</si>
  <si>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</si>
  <si>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</si>
  <si>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</si>
  <si>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</si>
  <si>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</si>
  <si>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</si>
  <si>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</si>
  <si>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</si>
  <si>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</si>
  <si>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PRÁCE A DODÁVKY HSV</t>
  </si>
  <si>
    <t>001</t>
  </si>
  <si>
    <t xml:space="preserve">13220-1401   </t>
  </si>
  <si>
    <t>Hĺbená vykopávka pod základmi v horn. tr. 3</t>
  </si>
  <si>
    <t>m3</t>
  </si>
  <si>
    <t xml:space="preserve">                    </t>
  </si>
  <si>
    <t>45.11.21</t>
  </si>
  <si>
    <t>0,4*(1,75+5)*0,8 =   2,160</t>
  </si>
  <si>
    <t>a</t>
  </si>
  <si>
    <t xml:space="preserve">13220-2509   </t>
  </si>
  <si>
    <t>Príplatok za lepivosť horniny tr.3</t>
  </si>
  <si>
    <t xml:space="preserve">13220-2539   </t>
  </si>
  <si>
    <t>45.11.24</t>
  </si>
  <si>
    <t>272</t>
  </si>
  <si>
    <t xml:space="preserve">13221-1201   </t>
  </si>
  <si>
    <t>Hĺbenie rýh šírka nad 60 cm v hornine 3 ručne</t>
  </si>
  <si>
    <t>0,8*1,8*(2,2+5,8) =   11,520</t>
  </si>
  <si>
    <t xml:space="preserve">16220-1101   </t>
  </si>
  <si>
    <t>Vodorovné premiestnenie výkopu do 20 m horn. tr. 1-4</t>
  </si>
  <si>
    <t xml:space="preserve">16220-1102   </t>
  </si>
  <si>
    <t>Vodorovné premiestnenie výkopu do 50 m horn. tr. 1-4</t>
  </si>
  <si>
    <t>2,16+11,52-7,078 =   6,602</t>
  </si>
  <si>
    <t xml:space="preserve">16270-1105   </t>
  </si>
  <si>
    <t>Vodorovné premiestnenie výkopu do 10000 m horn. tr. 1-4</t>
  </si>
  <si>
    <t xml:space="preserve">17115-1101   </t>
  </si>
  <si>
    <t>Hutnenie  akýkoľvek sklon, dĺžku a mieru zhutnenia</t>
  </si>
  <si>
    <t>m2</t>
  </si>
  <si>
    <t>1,5*(1,75+5,8) =   11,325</t>
  </si>
  <si>
    <t>253</t>
  </si>
  <si>
    <t xml:space="preserve">17120-41110  </t>
  </si>
  <si>
    <t>Uloženie sypaniny bez zhut. na skl.-poplatok</t>
  </si>
  <si>
    <t>45.21.22</t>
  </si>
  <si>
    <t xml:space="preserve">17410-1101   </t>
  </si>
  <si>
    <t>Zásyp zhutnený jám, rýh, šachiet alebo okolo objektu</t>
  </si>
  <si>
    <t>0,75*1,25*(1,75+5,8) =   7,078</t>
  </si>
  <si>
    <t xml:space="preserve">1 - ZEMNE PRÁCE  spolu: </t>
  </si>
  <si>
    <t>011</t>
  </si>
  <si>
    <t xml:space="preserve">27436-1821   </t>
  </si>
  <si>
    <t>Výstuž základových pásov BSt 500 (10505)</t>
  </si>
  <si>
    <t>t</t>
  </si>
  <si>
    <t>45.25.32</t>
  </si>
  <si>
    <t>0,0477*5 =   0,239</t>
  </si>
  <si>
    <t>014</t>
  </si>
  <si>
    <t xml:space="preserve">27931-1115   </t>
  </si>
  <si>
    <t>Podbetónovanie základového muriva betónom tr. C 25/30</t>
  </si>
  <si>
    <t>0,4*1,5*(1,75+5,8) =   4,530</t>
  </si>
  <si>
    <t xml:space="preserve">2 - ZÁKLADY  spolu: </t>
  </si>
  <si>
    <t xml:space="preserve">63131-3611   </t>
  </si>
  <si>
    <t>Mazanina z betónu prostého tr. C16/20 hr. 8-12 cm</t>
  </si>
  <si>
    <t xml:space="preserve">63131-9163   </t>
  </si>
  <si>
    <t>Príplatok za konečnú úpravu mazaniny hr. do 12 cm</t>
  </si>
  <si>
    <t xml:space="preserve">6 - ÚPRAVY POVRCHOV, PODLAHY, VÝPLNE  spolu: </t>
  </si>
  <si>
    <t>013</t>
  </si>
  <si>
    <t xml:space="preserve">96504-3341   </t>
  </si>
  <si>
    <t>Búranie bet. podkladu s poterom hr. do 10 cm nad 4 m2</t>
  </si>
  <si>
    <t>45.11.11</t>
  </si>
  <si>
    <t>0,85*0,1*(2,15+4,45+0,4) =   0,595</t>
  </si>
  <si>
    <t xml:space="preserve">97908-1111   </t>
  </si>
  <si>
    <t>Odvoz sute a vybúraných hmôt na skládku do 1 km</t>
  </si>
  <si>
    <t xml:space="preserve">97908-1121   </t>
  </si>
  <si>
    <t>Odvoz sute a vybúraných hmôt na skládku každý ďalší 1 km</t>
  </si>
  <si>
    <t xml:space="preserve">97908-2111   </t>
  </si>
  <si>
    <t>Vnútrostavenisková doprava sute a vybúraných hmôt do 10 m</t>
  </si>
  <si>
    <t xml:space="preserve">97913-1409   </t>
  </si>
  <si>
    <t>Poplatok za ulož.a znešk.staveb.sute na vymedzených skládkach "O"-ostatný odpad</t>
  </si>
  <si>
    <t xml:space="preserve">9 - OSTATNÉ KONŠTRUKCIE A PRÁCE  spolu: </t>
  </si>
  <si>
    <t>PRÁCE A DODÁVKY PSV</t>
  </si>
  <si>
    <t>711</t>
  </si>
  <si>
    <t xml:space="preserve">71111-2001   </t>
  </si>
  <si>
    <t>Zhotovenie izolácie proti vlhkosti za studena zvislá náterom asfalt. penetr.</t>
  </si>
  <si>
    <t>I</t>
  </si>
  <si>
    <t>45.22.20</t>
  </si>
  <si>
    <t>2,15+4,45 =   6,600</t>
  </si>
  <si>
    <t>MAT</t>
  </si>
  <si>
    <t xml:space="preserve">111 631500   </t>
  </si>
  <si>
    <t>Lak asfaltový ALP-PENETRAL sudy</t>
  </si>
  <si>
    <t>26.82.13</t>
  </si>
  <si>
    <t xml:space="preserve">71114-2559   </t>
  </si>
  <si>
    <t>Zhotovenie izolácie proti vlhkosti pritavením NAIP zvislá</t>
  </si>
  <si>
    <t xml:space="preserve">628 329100   </t>
  </si>
  <si>
    <t>Pás ťažký asfaltový ELASTOBIT UNI</t>
  </si>
  <si>
    <t>21.12.56</t>
  </si>
  <si>
    <t xml:space="preserve">711 - Izolácie proti vode a vlhkosti  spolu: </t>
  </si>
  <si>
    <t>713</t>
  </si>
  <si>
    <t xml:space="preserve">71313-1141   </t>
  </si>
  <si>
    <t>Montáž tep. izol. stien a základov lepením celopl. rohoží, pásov dielcov, dosiek</t>
  </si>
  <si>
    <t>45.32.11</t>
  </si>
  <si>
    <t>2,25+4,45 =   6,700</t>
  </si>
  <si>
    <t xml:space="preserve">283 1B0206   </t>
  </si>
  <si>
    <t>Doska Styrodur 3035 CS.10 hr.100mm 1265x615mm</t>
  </si>
  <si>
    <t xml:space="preserve">  .  .  </t>
  </si>
  <si>
    <t xml:space="preserve">713 - Izolácie tepelné  spolu: </t>
  </si>
  <si>
    <t xml:space="preserve">Spracoval: </t>
  </si>
  <si>
    <t>Názov figúry</t>
  </si>
  <si>
    <t>Popis figúry</t>
  </si>
  <si>
    <t>Aritmetický výraz</t>
  </si>
  <si>
    <t>Hodnota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</si>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</sst>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5" formatCode="#,##0\ &quot;Sk&quot;"/>
    <numFmt numFmtId="186" formatCode="#,##0\ _S_k"/>
    <numFmt numFmtId="189" formatCode="#,##0&quot; Sk&quot;;[Red]&quot;-&quot;#,##0&quot; Sk&quot;"/>
  </numFmts>
  <fonts count="20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8"/>
      <color indexed="9"/>
      <name val="Arial Narrow"/>
      <family val="2"/>
      <charset val="238"/>
    </font>
    <font>
      <b/>
      <sz val="8"/>
      <color indexed="9"/>
      <name val="Arial Narrow"/>
      <family val="2"/>
      <charset val="238"/>
    </font>
    <font>
      <sz val="18"/>
      <color theme="3"/>
      <name val="Calibri Light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6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9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59" applyNumberFormat="0" applyFill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9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9" fillId="28" borderId="0" applyNumberFormat="0" applyBorder="0" applyAlignment="0" applyProtection="0"/>
  </cellStyleXfs>
  <cellXfs count="140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3" fillId="0" borderId="0" xfId="0" applyFont="1" applyProtection="1"/>
    <xf numFmtId="0" fontId="2" fillId="0" borderId="0" xfId="27" applyFont="1" applyAlignment="1">
      <alignment horizontal="left" vertical="center"/>
    </xf>
    <xf numFmtId="0" fontId="1" fillId="0" borderId="4" xfId="27" applyFont="1" applyBorder="1" applyAlignment="1">
      <alignment horizontal="left" vertical="center"/>
    </xf>
    <xf numFmtId="0" fontId="1" fillId="0" borderId="5" xfId="27" applyFont="1" applyBorder="1" applyAlignment="1">
      <alignment horizontal="left" vertical="center"/>
    </xf>
    <xf numFmtId="0" fontId="1" fillId="0" borderId="5" xfId="27" applyFont="1" applyBorder="1" applyAlignment="1">
      <alignment horizontal="right" vertical="center"/>
    </xf>
    <xf numFmtId="0" fontId="1" fillId="0" borderId="6" xfId="27" applyFont="1" applyBorder="1" applyAlignment="1">
      <alignment horizontal="left" vertical="center"/>
    </xf>
    <xf numFmtId="0" fontId="1" fillId="0" borderId="7" xfId="27" applyFont="1" applyBorder="1" applyAlignment="1">
      <alignment horizontal="left" vertical="center"/>
    </xf>
    <xf numFmtId="0" fontId="1" fillId="0" borderId="8" xfId="27" applyFont="1" applyBorder="1" applyAlignment="1">
      <alignment horizontal="left" vertical="center"/>
    </xf>
    <xf numFmtId="0" fontId="1" fillId="0" borderId="8" xfId="27" applyFont="1" applyBorder="1" applyAlignment="1">
      <alignment horizontal="right" vertical="center"/>
    </xf>
    <xf numFmtId="0" fontId="1" fillId="0" borderId="9" xfId="27" applyFont="1" applyBorder="1" applyAlignment="1">
      <alignment horizontal="left" vertical="center"/>
    </xf>
    <xf numFmtId="0" fontId="1" fillId="0" borderId="10" xfId="27" applyFont="1" applyBorder="1" applyAlignment="1">
      <alignment horizontal="left" vertical="center"/>
    </xf>
    <xf numFmtId="0" fontId="1" fillId="0" borderId="11" xfId="27" applyFont="1" applyBorder="1" applyAlignment="1">
      <alignment horizontal="left" vertical="center"/>
    </xf>
    <xf numFmtId="0" fontId="1" fillId="0" borderId="11" xfId="27" applyFont="1" applyBorder="1" applyAlignment="1">
      <alignment horizontal="right" vertical="center"/>
    </xf>
    <xf numFmtId="0" fontId="1" fillId="0" borderId="12" xfId="27" applyFont="1" applyBorder="1" applyAlignment="1">
      <alignment horizontal="left" vertical="center"/>
    </xf>
    <xf numFmtId="0" fontId="1" fillId="0" borderId="13" xfId="27" applyFont="1" applyBorder="1" applyAlignment="1">
      <alignment horizontal="left" vertical="center"/>
    </xf>
    <xf numFmtId="0" fontId="1" fillId="0" borderId="14" xfId="27" applyFont="1" applyBorder="1" applyAlignment="1">
      <alignment horizontal="left" vertical="center"/>
    </xf>
    <xf numFmtId="0" fontId="1" fillId="0" borderId="14" xfId="27" applyFont="1" applyBorder="1" applyAlignment="1">
      <alignment horizontal="center" vertical="center"/>
    </xf>
    <xf numFmtId="0" fontId="1" fillId="0" borderId="15" xfId="27" applyFont="1" applyBorder="1" applyAlignment="1">
      <alignment horizontal="center" vertical="center"/>
    </xf>
    <xf numFmtId="0" fontId="1" fillId="0" borderId="16" xfId="27" applyFont="1" applyBorder="1" applyAlignment="1">
      <alignment horizontal="centerContinuous" vertical="center"/>
    </xf>
    <xf numFmtId="0" fontId="1" fillId="0" borderId="17" xfId="27" applyFont="1" applyBorder="1" applyAlignment="1">
      <alignment horizontal="centerContinuous" vertical="center"/>
    </xf>
    <xf numFmtId="0" fontId="1" fillId="0" borderId="18" xfId="27" applyFont="1" applyBorder="1" applyAlignment="1">
      <alignment horizontal="centerContinuous" vertical="center"/>
    </xf>
    <xf numFmtId="0" fontId="1" fillId="0" borderId="19" xfId="27" applyFont="1" applyBorder="1" applyAlignment="1">
      <alignment horizontal="center" vertical="center"/>
    </xf>
    <xf numFmtId="0" fontId="1" fillId="0" borderId="20" xfId="27" applyFont="1" applyBorder="1" applyAlignment="1">
      <alignment horizontal="left" vertical="center"/>
    </xf>
    <xf numFmtId="0" fontId="1" fillId="0" borderId="21" xfId="27" applyFont="1" applyBorder="1" applyAlignment="1">
      <alignment horizontal="left" vertical="center"/>
    </xf>
    <xf numFmtId="10" fontId="1" fillId="0" borderId="22" xfId="27" applyNumberFormat="1" applyFont="1" applyBorder="1" applyAlignment="1">
      <alignment horizontal="right" vertical="center"/>
    </xf>
    <xf numFmtId="0" fontId="1" fillId="0" borderId="23" xfId="27" applyFont="1" applyBorder="1" applyAlignment="1">
      <alignment horizontal="center" vertical="center"/>
    </xf>
    <xf numFmtId="0" fontId="1" fillId="0" borderId="3" xfId="27" applyFont="1" applyBorder="1" applyAlignment="1">
      <alignment horizontal="left" vertical="center"/>
    </xf>
    <xf numFmtId="0" fontId="1" fillId="0" borderId="24" xfId="27" applyFont="1" applyBorder="1" applyAlignment="1">
      <alignment horizontal="left" vertical="center"/>
    </xf>
    <xf numFmtId="10" fontId="1" fillId="0" borderId="25" xfId="27" applyNumberFormat="1" applyFont="1" applyBorder="1" applyAlignment="1">
      <alignment horizontal="right" vertical="center"/>
    </xf>
    <xf numFmtId="0" fontId="1" fillId="0" borderId="26" xfId="27" applyFont="1" applyBorder="1" applyAlignment="1">
      <alignment horizontal="center" vertical="center"/>
    </xf>
    <xf numFmtId="0" fontId="1" fillId="0" borderId="27" xfId="27" applyFont="1" applyBorder="1" applyAlignment="1">
      <alignment horizontal="left" vertical="center"/>
    </xf>
    <xf numFmtId="0" fontId="1" fillId="0" borderId="28" xfId="27" applyFont="1" applyBorder="1" applyAlignment="1">
      <alignment horizontal="center" vertical="center"/>
    </xf>
    <xf numFmtId="0" fontId="1" fillId="0" borderId="27" xfId="27" applyFont="1" applyBorder="1" applyAlignment="1">
      <alignment horizontal="right" vertical="center"/>
    </xf>
    <xf numFmtId="0" fontId="1" fillId="0" borderId="29" xfId="27" applyFont="1" applyBorder="1" applyAlignment="1">
      <alignment horizontal="left" vertical="center"/>
    </xf>
    <xf numFmtId="0" fontId="1" fillId="0" borderId="28" xfId="27" applyFont="1" applyBorder="1" applyAlignment="1">
      <alignment horizontal="right" vertical="center"/>
    </xf>
    <xf numFmtId="0" fontId="1" fillId="0" borderId="30" xfId="27" applyFont="1" applyBorder="1" applyAlignment="1">
      <alignment horizontal="centerContinuous" vertical="center"/>
    </xf>
    <xf numFmtId="0" fontId="1" fillId="0" borderId="31" xfId="27" applyFont="1" applyBorder="1" applyAlignment="1">
      <alignment horizontal="centerContinuous" vertical="center"/>
    </xf>
    <xf numFmtId="0" fontId="1" fillId="0" borderId="31" xfId="27" applyFont="1" applyBorder="1" applyAlignment="1">
      <alignment horizontal="center" vertical="center"/>
    </xf>
    <xf numFmtId="0" fontId="1" fillId="0" borderId="32" xfId="27" applyFont="1" applyBorder="1" applyAlignment="1">
      <alignment horizontal="centerContinuous" vertical="center"/>
    </xf>
    <xf numFmtId="0" fontId="1" fillId="0" borderId="33" xfId="27" applyFont="1" applyBorder="1" applyAlignment="1">
      <alignment horizontal="left" vertical="center"/>
    </xf>
    <xf numFmtId="0" fontId="1" fillId="0" borderId="34" xfId="27" applyFont="1" applyBorder="1" applyAlignment="1">
      <alignment horizontal="left" vertical="center"/>
    </xf>
    <xf numFmtId="0" fontId="1" fillId="0" borderId="35" xfId="27" applyFont="1" applyBorder="1" applyAlignment="1">
      <alignment horizontal="left" vertical="center"/>
    </xf>
    <xf numFmtId="0" fontId="1" fillId="0" borderId="0" xfId="27" applyFont="1" applyBorder="1" applyAlignment="1">
      <alignment horizontal="left" vertical="center"/>
    </xf>
    <xf numFmtId="0" fontId="1" fillId="0" borderId="36" xfId="27" applyFont="1" applyBorder="1" applyAlignment="1">
      <alignment horizontal="left" vertical="center"/>
    </xf>
    <xf numFmtId="0" fontId="1" fillId="0" borderId="25" xfId="27" applyFont="1" applyBorder="1" applyAlignment="1">
      <alignment horizontal="left" vertical="center"/>
    </xf>
    <xf numFmtId="0" fontId="1" fillId="0" borderId="33" xfId="27" applyFont="1" applyBorder="1" applyAlignment="1">
      <alignment horizontal="right" vertical="center"/>
    </xf>
    <xf numFmtId="0" fontId="1" fillId="0" borderId="0" xfId="27" applyFont="1" applyBorder="1" applyAlignment="1">
      <alignment horizontal="right" vertical="center"/>
    </xf>
    <xf numFmtId="0" fontId="1" fillId="0" borderId="37" xfId="27" applyFont="1" applyBorder="1" applyAlignment="1">
      <alignment horizontal="left" vertical="center"/>
    </xf>
    <xf numFmtId="0" fontId="1" fillId="0" borderId="22" xfId="27" applyFont="1" applyBorder="1" applyAlignment="1">
      <alignment horizontal="right" vertical="center"/>
    </xf>
    <xf numFmtId="0" fontId="1" fillId="0" borderId="38" xfId="27" applyFont="1" applyBorder="1" applyAlignment="1">
      <alignment horizontal="left" vertical="center"/>
    </xf>
    <xf numFmtId="0" fontId="1" fillId="0" borderId="39" xfId="27" applyFont="1" applyBorder="1" applyAlignment="1">
      <alignment horizontal="left" vertical="center"/>
    </xf>
    <xf numFmtId="0" fontId="1" fillId="0" borderId="40" xfId="27" applyFont="1" applyBorder="1" applyAlignment="1">
      <alignment horizontal="left" vertical="center"/>
    </xf>
    <xf numFmtId="0" fontId="1" fillId="0" borderId="0" xfId="27" applyFont="1"/>
    <xf numFmtId="0" fontId="1" fillId="0" borderId="0" xfId="27" applyFont="1" applyAlignment="1">
      <alignment horizontal="left" vertical="center"/>
    </xf>
    <xf numFmtId="0" fontId="3" fillId="0" borderId="41" xfId="27" applyFont="1" applyBorder="1" applyAlignment="1">
      <alignment horizontal="center" vertical="center"/>
    </xf>
    <xf numFmtId="182" fontId="1" fillId="0" borderId="17" xfId="27" applyNumberFormat="1" applyFont="1" applyBorder="1" applyAlignment="1">
      <alignment horizontal="centerContinuous" vertical="center"/>
    </xf>
    <xf numFmtId="0" fontId="3" fillId="0" borderId="42" xfId="27" applyFont="1" applyBorder="1" applyAlignment="1">
      <alignment horizontal="center" vertical="center"/>
    </xf>
    <xf numFmtId="0" fontId="1" fillId="0" borderId="43" xfId="27" applyFont="1" applyBorder="1" applyAlignment="1">
      <alignment horizontal="left" vertical="center"/>
    </xf>
    <xf numFmtId="182" fontId="1" fillId="0" borderId="44" xfId="27" applyNumberFormat="1" applyFont="1" applyBorder="1" applyAlignment="1">
      <alignment horizontal="right" vertical="center"/>
    </xf>
    <xf numFmtId="49" fontId="1" fillId="0" borderId="5" xfId="27" applyNumberFormat="1" applyFont="1" applyBorder="1" applyAlignment="1">
      <alignment horizontal="right" vertical="center"/>
    </xf>
    <xf numFmtId="49" fontId="1" fillId="0" borderId="8" xfId="27" applyNumberFormat="1" applyFont="1" applyBorder="1" applyAlignment="1">
      <alignment horizontal="right" vertical="center"/>
    </xf>
    <xf numFmtId="49" fontId="1" fillId="0" borderId="11" xfId="27" applyNumberFormat="1" applyFont="1" applyBorder="1" applyAlignment="1">
      <alignment horizontal="right" vertical="center"/>
    </xf>
    <xf numFmtId="0" fontId="1" fillId="0" borderId="4" xfId="27" applyFont="1" applyBorder="1" applyAlignment="1">
      <alignment horizontal="right" vertical="center"/>
    </xf>
    <xf numFmtId="0" fontId="1" fillId="0" borderId="38" xfId="27" applyFont="1" applyBorder="1" applyAlignment="1">
      <alignment horizontal="right" vertical="center"/>
    </xf>
    <xf numFmtId="0" fontId="1" fillId="0" borderId="39" xfId="27" applyFont="1" applyBorder="1" applyAlignment="1">
      <alignment vertical="center"/>
    </xf>
    <xf numFmtId="0" fontId="1" fillId="0" borderId="39" xfId="27" applyFont="1" applyBorder="1" applyAlignment="1">
      <alignment horizontal="right" vertical="center"/>
    </xf>
    <xf numFmtId="0" fontId="1" fillId="0" borderId="5" xfId="27" applyFont="1" applyBorder="1" applyAlignment="1">
      <alignment vertical="center"/>
    </xf>
    <xf numFmtId="186" fontId="1" fillId="0" borderId="5" xfId="27" applyNumberFormat="1" applyFont="1" applyBorder="1" applyAlignment="1">
      <alignment horizontal="left" vertical="center"/>
    </xf>
    <xf numFmtId="186" fontId="1" fillId="0" borderId="39" xfId="27" applyNumberFormat="1" applyFont="1" applyBorder="1" applyAlignment="1">
      <alignment horizontal="left" vertical="center"/>
    </xf>
    <xf numFmtId="185" fontId="1" fillId="0" borderId="5" xfId="27" applyNumberFormat="1" applyFont="1" applyBorder="1" applyAlignment="1">
      <alignment horizontal="right" vertical="center"/>
    </xf>
    <xf numFmtId="185" fontId="1" fillId="0" borderId="39" xfId="27" applyNumberFormat="1" applyFont="1" applyBorder="1" applyAlignment="1">
      <alignment horizontal="righ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80" fontId="1" fillId="0" borderId="0" xfId="0" applyNumberFormat="1" applyFont="1" applyProtection="1"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180" fontId="1" fillId="0" borderId="0" xfId="0" applyNumberFormat="1" applyFont="1" applyAlignment="1" applyProtection="1">
      <alignment horizontal="right"/>
      <protection locked="0"/>
    </xf>
    <xf numFmtId="3" fontId="1" fillId="0" borderId="45" xfId="27" applyNumberFormat="1" applyFont="1" applyBorder="1" applyAlignment="1">
      <alignment horizontal="right" vertical="center"/>
    </xf>
    <xf numFmtId="3" fontId="1" fillId="0" borderId="46" xfId="27" applyNumberFormat="1" applyFont="1" applyBorder="1" applyAlignment="1">
      <alignment horizontal="right" vertical="center"/>
    </xf>
    <xf numFmtId="3" fontId="1" fillId="0" borderId="6" xfId="27" applyNumberFormat="1" applyFont="1" applyBorder="1" applyAlignment="1">
      <alignment vertical="center"/>
    </xf>
    <xf numFmtId="3" fontId="1" fillId="0" borderId="40" xfId="27" applyNumberFormat="1" applyFont="1" applyBorder="1" applyAlignment="1">
      <alignment vertical="center"/>
    </xf>
    <xf numFmtId="49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49" fontId="13" fillId="0" borderId="0" xfId="27" applyNumberFormat="1" applyFont="1"/>
    <xf numFmtId="0" fontId="13" fillId="0" borderId="0" xfId="27" applyFont="1"/>
    <xf numFmtId="49" fontId="14" fillId="0" borderId="0" xfId="27" applyNumberFormat="1" applyFont="1"/>
    <xf numFmtId="0" fontId="14" fillId="0" borderId="0" xfId="27" applyFont="1"/>
    <xf numFmtId="0" fontId="1" fillId="0" borderId="47" xfId="0" applyFont="1" applyBorder="1" applyAlignment="1" applyProtection="1">
      <alignment horizontal="center"/>
    </xf>
    <xf numFmtId="0" fontId="1" fillId="0" borderId="48" xfId="0" applyFont="1" applyBorder="1" applyAlignment="1" applyProtection="1">
      <alignment horizontal="centerContinuous"/>
    </xf>
    <xf numFmtId="0" fontId="1" fillId="0" borderId="49" xfId="0" applyFont="1" applyBorder="1" applyAlignment="1" applyProtection="1">
      <alignment horizontal="centerContinuous"/>
    </xf>
    <xf numFmtId="0" fontId="1" fillId="0" borderId="50" xfId="0" applyFont="1" applyBorder="1" applyAlignment="1" applyProtection="1">
      <alignment horizontal="centerContinuous"/>
    </xf>
    <xf numFmtId="0" fontId="1" fillId="0" borderId="47" xfId="0" applyNumberFormat="1" applyFont="1" applyBorder="1" applyAlignment="1" applyProtection="1">
      <alignment horizontal="center"/>
    </xf>
    <xf numFmtId="0" fontId="1" fillId="0" borderId="51" xfId="0" applyNumberFormat="1" applyFont="1" applyBorder="1" applyAlignment="1" applyProtection="1">
      <alignment horizontal="center"/>
    </xf>
    <xf numFmtId="0" fontId="1" fillId="0" borderId="52" xfId="0" applyFont="1" applyBorder="1" applyAlignment="1" applyProtection="1">
      <alignment horizontal="center"/>
    </xf>
    <xf numFmtId="0" fontId="1" fillId="0" borderId="52" xfId="0" applyFont="1" applyBorder="1" applyAlignment="1" applyProtection="1">
      <alignment horizontal="center" vertical="center"/>
    </xf>
    <xf numFmtId="0" fontId="1" fillId="0" borderId="53" xfId="0" applyFont="1" applyBorder="1" applyAlignment="1" applyProtection="1">
      <alignment horizontal="center"/>
    </xf>
    <xf numFmtId="0" fontId="1" fillId="0" borderId="52" xfId="0" applyNumberFormat="1" applyFont="1" applyBorder="1" applyAlignment="1" applyProtection="1">
      <alignment horizontal="center"/>
    </xf>
    <xf numFmtId="0" fontId="1" fillId="0" borderId="53" xfId="0" applyNumberFormat="1" applyFont="1" applyBorder="1" applyAlignment="1" applyProtection="1">
      <alignment horizontal="center"/>
    </xf>
    <xf numFmtId="0" fontId="1" fillId="0" borderId="47" xfId="0" applyFont="1" applyBorder="1" applyAlignment="1" applyProtection="1">
      <alignment horizontal="left"/>
      <protection locked="0"/>
    </xf>
    <xf numFmtId="0" fontId="1" fillId="0" borderId="51" xfId="0" applyNumberFormat="1" applyFont="1" applyBorder="1" applyAlignment="1" applyProtection="1">
      <alignment horizontal="center"/>
      <protection locked="0"/>
    </xf>
    <xf numFmtId="0" fontId="1" fillId="0" borderId="52" xfId="0" applyFont="1" applyBorder="1" applyAlignment="1" applyProtection="1">
      <alignment horizontal="left"/>
      <protection locked="0"/>
    </xf>
    <xf numFmtId="0" fontId="1" fillId="0" borderId="52" xfId="0" applyFont="1" applyBorder="1" applyAlignment="1" applyProtection="1">
      <alignment horizontal="left" vertical="center"/>
      <protection locked="0"/>
    </xf>
    <xf numFmtId="0" fontId="1" fillId="0" borderId="53" xfId="0" applyNumberFormat="1" applyFont="1" applyBorder="1" applyAlignment="1" applyProtection="1">
      <alignment horizontal="center"/>
      <protection locked="0"/>
    </xf>
    <xf numFmtId="0" fontId="1" fillId="0" borderId="54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 vertical="top" wrapText="1"/>
    </xf>
    <xf numFmtId="4" fontId="1" fillId="0" borderId="20" xfId="27" applyNumberFormat="1" applyFont="1" applyBorder="1" applyAlignment="1">
      <alignment horizontal="right" vertical="center"/>
    </xf>
    <xf numFmtId="4" fontId="1" fillId="0" borderId="55" xfId="27" applyNumberFormat="1" applyFont="1" applyBorder="1" applyAlignment="1">
      <alignment horizontal="right" vertical="center"/>
    </xf>
    <xf numFmtId="4" fontId="1" fillId="0" borderId="3" xfId="27" applyNumberFormat="1" applyFont="1" applyBorder="1" applyAlignment="1">
      <alignment horizontal="right" vertical="center"/>
    </xf>
    <xf numFmtId="4" fontId="1" fillId="0" borderId="56" xfId="27" applyNumberFormat="1" applyFont="1" applyBorder="1" applyAlignment="1">
      <alignment horizontal="right" vertical="center"/>
    </xf>
    <xf numFmtId="4" fontId="1" fillId="0" borderId="57" xfId="27" applyNumberFormat="1" applyFont="1" applyBorder="1" applyAlignment="1">
      <alignment horizontal="right" vertical="center"/>
    </xf>
    <xf numFmtId="4" fontId="1" fillId="0" borderId="27" xfId="27" applyNumberFormat="1" applyFont="1" applyBorder="1" applyAlignment="1">
      <alignment horizontal="right" vertical="center"/>
    </xf>
    <xf numFmtId="4" fontId="1" fillId="0" borderId="29" xfId="27" applyNumberFormat="1" applyFont="1" applyBorder="1" applyAlignment="1">
      <alignment horizontal="right" vertical="center"/>
    </xf>
    <xf numFmtId="4" fontId="1" fillId="0" borderId="58" xfId="27" applyNumberFormat="1" applyFont="1" applyBorder="1" applyAlignment="1">
      <alignment horizontal="right" vertical="center"/>
    </xf>
    <xf numFmtId="4" fontId="1" fillId="0" borderId="25" xfId="27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49" fontId="3" fillId="0" borderId="0" xfId="0" applyNumberFormat="1" applyFont="1" applyAlignment="1" applyProtection="1">
      <alignment horizontal="left" vertical="top" wrapText="1"/>
    </xf>
  </cellXfs>
  <cellStyles count="52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4" builtinId="30" hidden="1"/>
    <cellStyle name="20 % - zvýraznenie2" xfId="37" builtinId="34" hidden="1"/>
    <cellStyle name="20 % - zvýraznenie3" xfId="40" builtinId="38" hidden="1"/>
    <cellStyle name="20 % - zvýraznenie4" xfId="43" builtinId="42" hidden="1"/>
    <cellStyle name="20 % - zvýraznenie5" xfId="46" builtinId="46" hidden="1"/>
    <cellStyle name="20 % - zvýraznenie6" xfId="49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5" builtinId="31" hidden="1"/>
    <cellStyle name="40 % - zvýraznenie2" xfId="38" builtinId="35" hidden="1"/>
    <cellStyle name="40 % - zvýraznenie3" xfId="41" builtinId="39" hidden="1"/>
    <cellStyle name="40 % - zvýraznenie4" xfId="44" builtinId="43" hidden="1"/>
    <cellStyle name="40 % - zvýraznenie5" xfId="47" builtinId="47" hidden="1"/>
    <cellStyle name="40 % - zvýraznenie6" xfId="50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6" builtinId="32" hidden="1"/>
    <cellStyle name="60 % - zvýraznenie2" xfId="39" builtinId="36" hidden="1"/>
    <cellStyle name="60 % - zvýraznenie3" xfId="42" builtinId="40" hidden="1"/>
    <cellStyle name="60 % - zvýraznenie4" xfId="45" builtinId="44" hidden="1"/>
    <cellStyle name="60 % - zvýraznenie5" xfId="48" builtinId="48" hidden="1"/>
    <cellStyle name="60 % - zvýraznenie6" xfId="51" builtinId="52" hidden="1"/>
    <cellStyle name="Celkem" xfId="24"/>
    <cellStyle name="data" xfId="25"/>
    <cellStyle name="Název" xfId="26"/>
    <cellStyle name="Normálne" xfId="0" builtinId="0"/>
    <cellStyle name="normálne_KLs" xfId="27"/>
    <cellStyle name="Spolu" xfId="33" builtinId="25" hidden="1"/>
    <cellStyle name="TEXT" xfId="28"/>
    <cellStyle name="Text upozornění" xfId="29"/>
    <cellStyle name="Text upozornenia" xfId="32" builtinId="11" hidden="1"/>
    <cellStyle name="TEXT1" xfId="30"/>
    <cellStyle name="Titul" xfId="31" builtinId="15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29"/>
  <sheetViews>
    <sheetView showGridLines="0" showZeros="0" tabSelected="1" workbookViewId="0">
      <selection activeCell="H3" sqref="H3"/>
    </sheetView>
  </sheetViews>
  <sheetFormatPr defaultRowHeight="12.75"/>
  <cols>
    <col min="1" max="1" width="0.7109375" style="61" customWidth="1"/>
    <col min="2" max="2" width="3.7109375" style="61" customWidth="1"/>
    <col min="3" max="3" width="6.85546875" style="61" customWidth="1"/>
    <col min="4" max="6" width="14" style="61" customWidth="1"/>
    <col min="7" max="7" width="3.85546875" style="61" customWidth="1"/>
    <col min="8" max="8" width="22.7109375" style="61" customWidth="1"/>
    <col min="9" max="9" width="14" style="61" customWidth="1"/>
    <col min="10" max="10" width="4.28515625" style="61" customWidth="1"/>
    <col min="11" max="11" width="19.7109375" style="61" customWidth="1"/>
    <col min="12" max="12" width="9.7109375" style="61" customWidth="1"/>
    <col min="13" max="13" width="14" style="61" customWidth="1"/>
    <col min="14" max="14" width="0.7109375" style="61" customWidth="1"/>
    <col min="15" max="15" width="1.42578125" style="61" customWidth="1"/>
    <col min="16" max="23" width="9.140625" style="61"/>
    <col min="24" max="25" width="5.7109375" style="61" customWidth="1"/>
    <col min="26" max="26" width="6.5703125" style="61" customWidth="1"/>
    <col min="27" max="27" width="21.42578125" style="61" customWidth="1"/>
    <col min="28" max="28" width="4.28515625" style="61" customWidth="1"/>
    <col min="29" max="29" width="8.28515625" style="61" customWidth="1"/>
    <col min="30" max="30" width="8.7109375" style="61" customWidth="1"/>
    <col min="31" max="16384" width="9.140625" style="61"/>
  </cols>
  <sheetData>
    <row r="1" spans="2:30" ht="28.5" customHeight="1" thickBot="1">
      <c r="B1" s="62" t="s">
        <v>0</v>
      </c>
      <c r="C1" s="62"/>
      <c r="D1" s="62"/>
      <c r="E1" s="62"/>
      <c r="F1" s="62"/>
      <c r="G1" s="62"/>
      <c r="H1" s="10" t="str">
        <f>CONCATENATE(AA2," ",AB2," ",AC2," ",AD2)</f>
        <v xml:space="preserve">Krycí list rozpočtu v EUR  </v>
      </c>
      <c r="I1" s="62"/>
      <c r="J1" s="62"/>
      <c r="K1" s="62"/>
      <c r="L1" s="62"/>
      <c r="M1" s="62"/>
      <c r="Z1" s="104" t="s">
        <v>1</v>
      </c>
      <c r="AA1" s="104" t="s">
        <v>2</v>
      </c>
      <c r="AB1" s="104" t="s">
        <v>3</v>
      </c>
      <c r="AC1" s="104" t="s">
        <v>4</v>
      </c>
      <c r="AD1" s="104" t="s">
        <v>5</v>
      </c>
    </row>
    <row r="2" spans="2:30" ht="18" customHeight="1" thickTop="1">
      <c r="B2" s="11" t="s">
        <v>6</v>
      </c>
      <c r="C2" s="12"/>
      <c r="D2" s="12"/>
      <c r="E2" s="12"/>
      <c r="F2" s="12"/>
      <c r="G2" s="13" t="s">
        <v>7</v>
      </c>
      <c r="H2" s="12"/>
      <c r="I2" s="12"/>
      <c r="J2" s="13" t="s">
        <v>8</v>
      </c>
      <c r="K2" s="12"/>
      <c r="L2" s="12"/>
      <c r="M2" s="14"/>
      <c r="Z2" s="104" t="s">
        <v>9</v>
      </c>
      <c r="AA2" s="106" t="s">
        <v>10</v>
      </c>
      <c r="AB2" s="106" t="s">
        <v>11</v>
      </c>
      <c r="AC2" s="106"/>
      <c r="AD2" s="105"/>
    </row>
    <row r="3" spans="2:30" ht="18" customHeight="1">
      <c r="B3" s="15" t="s">
        <v>12</v>
      </c>
      <c r="C3" s="16"/>
      <c r="D3" s="16"/>
      <c r="E3" s="16"/>
      <c r="F3" s="16"/>
      <c r="G3" s="17" t="s">
        <v>13</v>
      </c>
      <c r="H3" s="16"/>
      <c r="I3" s="16"/>
      <c r="J3" s="17" t="s">
        <v>14</v>
      </c>
      <c r="K3" s="16"/>
      <c r="L3" s="16"/>
      <c r="M3" s="18"/>
      <c r="Z3" s="104" t="s">
        <v>15</v>
      </c>
      <c r="AA3" s="106" t="s">
        <v>16</v>
      </c>
      <c r="AB3" s="106" t="s">
        <v>11</v>
      </c>
      <c r="AC3" s="106" t="s">
        <v>17</v>
      </c>
      <c r="AD3" s="105" t="s">
        <v>18</v>
      </c>
    </row>
    <row r="4" spans="2:30" ht="18" customHeight="1" thickBot="1">
      <c r="B4" s="19" t="s">
        <v>19</v>
      </c>
      <c r="C4" s="20"/>
      <c r="D4" s="20"/>
      <c r="E4" s="20"/>
      <c r="F4" s="20"/>
      <c r="G4" s="21"/>
      <c r="H4" s="20"/>
      <c r="I4" s="20"/>
      <c r="J4" s="21" t="s">
        <v>20</v>
      </c>
      <c r="K4" s="20"/>
      <c r="L4" s="20" t="s">
        <v>21</v>
      </c>
      <c r="M4" s="22"/>
      <c r="Z4" s="104" t="s">
        <v>22</v>
      </c>
      <c r="AA4" s="106" t="s">
        <v>23</v>
      </c>
      <c r="AB4" s="106" t="s">
        <v>11</v>
      </c>
      <c r="AC4" s="106"/>
      <c r="AD4" s="105"/>
    </row>
    <row r="5" spans="2:30" ht="18" customHeight="1" thickTop="1">
      <c r="B5" s="11" t="s">
        <v>24</v>
      </c>
      <c r="C5" s="12"/>
      <c r="D5" s="12"/>
      <c r="E5" s="12"/>
      <c r="F5" s="12"/>
      <c r="G5" s="68"/>
      <c r="H5" s="12"/>
      <c r="I5" s="12"/>
      <c r="J5" s="12" t="s">
        <v>25</v>
      </c>
      <c r="K5" s="12"/>
      <c r="L5" s="12" t="s">
        <v>26</v>
      </c>
      <c r="M5" s="14"/>
      <c r="Z5" s="104" t="s">
        <v>27</v>
      </c>
      <c r="AA5" s="106" t="s">
        <v>16</v>
      </c>
      <c r="AB5" s="106" t="s">
        <v>11</v>
      </c>
      <c r="AC5" s="106" t="s">
        <v>17</v>
      </c>
      <c r="AD5" s="105" t="s">
        <v>18</v>
      </c>
    </row>
    <row r="6" spans="2:30" ht="18" customHeight="1">
      <c r="B6" s="15" t="s">
        <v>28</v>
      </c>
      <c r="C6" s="16"/>
      <c r="D6" s="16"/>
      <c r="E6" s="16"/>
      <c r="F6" s="16"/>
      <c r="G6" s="69"/>
      <c r="H6" s="16"/>
      <c r="I6" s="16"/>
      <c r="J6" s="16" t="s">
        <v>25</v>
      </c>
      <c r="K6" s="16"/>
      <c r="L6" s="16" t="s">
        <v>26</v>
      </c>
      <c r="M6" s="18"/>
    </row>
    <row r="7" spans="2:30" ht="18" customHeight="1" thickBot="1">
      <c r="B7" s="19" t="s">
        <v>29</v>
      </c>
      <c r="C7" s="20"/>
      <c r="D7" s="20"/>
      <c r="E7" s="20"/>
      <c r="F7" s="20"/>
      <c r="G7" s="70"/>
      <c r="H7" s="20"/>
      <c r="I7" s="20"/>
      <c r="J7" s="20" t="s">
        <v>25</v>
      </c>
      <c r="K7" s="20"/>
      <c r="L7" s="20" t="s">
        <v>26</v>
      </c>
      <c r="M7" s="22"/>
    </row>
    <row r="8" spans="2:30" ht="18" customHeight="1" thickTop="1">
      <c r="B8" s="71"/>
      <c r="C8" s="75"/>
      <c r="D8" s="76"/>
      <c r="E8" s="78"/>
      <c r="F8" s="90">
        <f>IF(B8&lt;&gt;0,ROUND($M$26/B8,0),0)</f>
        <v>0</v>
      </c>
      <c r="G8" s="68"/>
      <c r="H8" s="75"/>
      <c r="I8" s="90">
        <f>IF(G8&lt;&gt;0,ROUND($M$26/G8,0),0)</f>
        <v>0</v>
      </c>
      <c r="J8" s="13"/>
      <c r="K8" s="75"/>
      <c r="L8" s="78"/>
      <c r="M8" s="92">
        <f>IF(J8&lt;&gt;0,ROUND($M$26/J8,0),0)</f>
        <v>0</v>
      </c>
    </row>
    <row r="9" spans="2:30" ht="18" customHeight="1" thickBot="1">
      <c r="B9" s="72"/>
      <c r="C9" s="73"/>
      <c r="D9" s="77"/>
      <c r="E9" s="79"/>
      <c r="F9" s="91">
        <f>IF(B9&lt;&gt;0,ROUND($M$26/B9,0),0)</f>
        <v>0</v>
      </c>
      <c r="G9" s="74"/>
      <c r="H9" s="73"/>
      <c r="I9" s="91">
        <f>IF(G9&lt;&gt;0,ROUND($M$26/G9,0),0)</f>
        <v>0</v>
      </c>
      <c r="J9" s="74"/>
      <c r="K9" s="73"/>
      <c r="L9" s="79"/>
      <c r="M9" s="93">
        <f>IF(J9&lt;&gt;0,ROUND($M$26/J9,0),0)</f>
        <v>0</v>
      </c>
    </row>
    <row r="10" spans="2:30" ht="18" customHeight="1" thickTop="1">
      <c r="B10" s="63" t="s">
        <v>30</v>
      </c>
      <c r="C10" s="24" t="s">
        <v>31</v>
      </c>
      <c r="D10" s="25" t="s">
        <v>32</v>
      </c>
      <c r="E10" s="25" t="s">
        <v>33</v>
      </c>
      <c r="F10" s="26" t="s">
        <v>34</v>
      </c>
      <c r="G10" s="63" t="s">
        <v>35</v>
      </c>
      <c r="H10" s="27" t="s">
        <v>36</v>
      </c>
      <c r="I10" s="28"/>
      <c r="J10" s="63" t="s">
        <v>37</v>
      </c>
      <c r="K10" s="27" t="s">
        <v>38</v>
      </c>
      <c r="L10" s="29"/>
      <c r="M10" s="28"/>
    </row>
    <row r="11" spans="2:30" ht="18" customHeight="1">
      <c r="B11" s="30">
        <v>1</v>
      </c>
      <c r="C11" s="31" t="s">
        <v>39</v>
      </c>
      <c r="D11" s="125">
        <f>Prehlad!H52</f>
        <v>0</v>
      </c>
      <c r="E11" s="125">
        <f>Prehlad!I52</f>
        <v>0</v>
      </c>
      <c r="F11" s="126">
        <f>D11+E11</f>
        <v>0</v>
      </c>
      <c r="G11" s="30">
        <v>6</v>
      </c>
      <c r="H11" s="31" t="s">
        <v>40</v>
      </c>
      <c r="I11" s="126">
        <v>0</v>
      </c>
      <c r="J11" s="30">
        <v>11</v>
      </c>
      <c r="K11" s="32" t="s">
        <v>41</v>
      </c>
      <c r="L11" s="33">
        <v>0</v>
      </c>
      <c r="M11" s="126">
        <v>0</v>
      </c>
    </row>
    <row r="12" spans="2:30" ht="18" customHeight="1">
      <c r="B12" s="34">
        <v>2</v>
      </c>
      <c r="C12" s="35" t="s">
        <v>42</v>
      </c>
      <c r="D12" s="127">
        <f>Prehlad!H69</f>
        <v>0</v>
      </c>
      <c r="E12" s="127">
        <f>Prehlad!I69</f>
        <v>0</v>
      </c>
      <c r="F12" s="126">
        <f>D12+E12</f>
        <v>0</v>
      </c>
      <c r="G12" s="34">
        <v>7</v>
      </c>
      <c r="H12" s="35" t="s">
        <v>43</v>
      </c>
      <c r="I12" s="128">
        <v>0</v>
      </c>
      <c r="J12" s="34">
        <v>12</v>
      </c>
      <c r="K12" s="36" t="s">
        <v>44</v>
      </c>
      <c r="L12" s="37">
        <v>0</v>
      </c>
      <c r="M12" s="128">
        <v>0</v>
      </c>
    </row>
    <row r="13" spans="2:30" ht="18" customHeight="1">
      <c r="B13" s="34">
        <v>3</v>
      </c>
      <c r="C13" s="35" t="s">
        <v>45</v>
      </c>
      <c r="D13" s="127"/>
      <c r="E13" s="127"/>
      <c r="F13" s="126">
        <f>D13+E13</f>
        <v>0</v>
      </c>
      <c r="G13" s="34">
        <v>8</v>
      </c>
      <c r="H13" s="35" t="s">
        <v>46</v>
      </c>
      <c r="I13" s="128">
        <v>0</v>
      </c>
      <c r="J13" s="34">
        <v>13</v>
      </c>
      <c r="K13" s="36" t="s">
        <v>47</v>
      </c>
      <c r="L13" s="37">
        <v>0</v>
      </c>
      <c r="M13" s="128">
        <v>0</v>
      </c>
    </row>
    <row r="14" spans="2:30" ht="18" customHeight="1" thickBot="1">
      <c r="B14" s="34">
        <v>4</v>
      </c>
      <c r="C14" s="35" t="s">
        <v>48</v>
      </c>
      <c r="D14" s="127"/>
      <c r="E14" s="127"/>
      <c r="F14" s="129">
        <f>D14+E14</f>
        <v>0</v>
      </c>
      <c r="G14" s="34">
        <v>9</v>
      </c>
      <c r="H14" s="35" t="s">
        <v>19</v>
      </c>
      <c r="I14" s="128">
        <v>0</v>
      </c>
      <c r="J14" s="34">
        <v>14</v>
      </c>
      <c r="K14" s="36" t="s">
        <v>19</v>
      </c>
      <c r="L14" s="37">
        <v>0</v>
      </c>
      <c r="M14" s="128">
        <v>0</v>
      </c>
    </row>
    <row r="15" spans="2:30" ht="18" customHeight="1" thickBot="1">
      <c r="B15" s="38">
        <v>5</v>
      </c>
      <c r="C15" s="39" t="s">
        <v>49</v>
      </c>
      <c r="D15" s="130">
        <f>SUM(D11:D14)</f>
        <v>0</v>
      </c>
      <c r="E15" s="131">
        <f>SUM(E11:E14)</f>
        <v>0</v>
      </c>
      <c r="F15" s="132">
        <f>SUM(F11:F14)</f>
        <v>0</v>
      </c>
      <c r="G15" s="40">
        <v>10</v>
      </c>
      <c r="H15" s="41" t="s">
        <v>50</v>
      </c>
      <c r="I15" s="132">
        <f>SUM(I11:I14)</f>
        <v>0</v>
      </c>
      <c r="J15" s="38">
        <v>15</v>
      </c>
      <c r="K15" s="42"/>
      <c r="L15" s="43" t="s">
        <v>51</v>
      </c>
      <c r="M15" s="132">
        <f>SUM(M11:M14)</f>
        <v>0</v>
      </c>
    </row>
    <row r="16" spans="2:30" ht="18" customHeight="1" thickTop="1">
      <c r="B16" s="44" t="s">
        <v>52</v>
      </c>
      <c r="C16" s="45"/>
      <c r="D16" s="45"/>
      <c r="E16" s="45"/>
      <c r="F16" s="46"/>
      <c r="G16" s="44" t="s">
        <v>53</v>
      </c>
      <c r="H16" s="45"/>
      <c r="I16" s="47"/>
      <c r="J16" s="63" t="s">
        <v>54</v>
      </c>
      <c r="K16" s="27" t="s">
        <v>55</v>
      </c>
      <c r="L16" s="29"/>
      <c r="M16" s="64"/>
    </row>
    <row r="17" spans="2:13" ht="18" customHeight="1">
      <c r="B17" s="48"/>
      <c r="C17" s="49" t="s">
        <v>56</v>
      </c>
      <c r="D17" s="49"/>
      <c r="E17" s="49" t="s">
        <v>57</v>
      </c>
      <c r="F17" s="50"/>
      <c r="G17" s="48"/>
      <c r="H17" s="51"/>
      <c r="I17" s="52"/>
      <c r="J17" s="34">
        <v>16</v>
      </c>
      <c r="K17" s="36" t="s">
        <v>58</v>
      </c>
      <c r="L17" s="53"/>
      <c r="M17" s="128">
        <v>0</v>
      </c>
    </row>
    <row r="18" spans="2:13" ht="18" customHeight="1">
      <c r="B18" s="54"/>
      <c r="C18" s="51" t="s">
        <v>59</v>
      </c>
      <c r="D18" s="51"/>
      <c r="E18" s="51"/>
      <c r="F18" s="55"/>
      <c r="G18" s="54"/>
      <c r="H18" s="51" t="s">
        <v>56</v>
      </c>
      <c r="I18" s="52"/>
      <c r="J18" s="34">
        <v>17</v>
      </c>
      <c r="K18" s="36" t="s">
        <v>60</v>
      </c>
      <c r="L18" s="53"/>
      <c r="M18" s="128">
        <v>0</v>
      </c>
    </row>
    <row r="19" spans="2:13" ht="18" customHeight="1">
      <c r="B19" s="54"/>
      <c r="C19" s="51"/>
      <c r="D19" s="51"/>
      <c r="E19" s="51"/>
      <c r="F19" s="55"/>
      <c r="G19" s="54"/>
      <c r="H19" s="56"/>
      <c r="I19" s="52"/>
      <c r="J19" s="34">
        <v>18</v>
      </c>
      <c r="K19" s="36" t="s">
        <v>61</v>
      </c>
      <c r="L19" s="53"/>
      <c r="M19" s="128">
        <v>0</v>
      </c>
    </row>
    <row r="20" spans="2:13" ht="18" customHeight="1" thickBot="1">
      <c r="B20" s="54"/>
      <c r="C20" s="51"/>
      <c r="D20" s="51"/>
      <c r="E20" s="51"/>
      <c r="F20" s="55"/>
      <c r="G20" s="54"/>
      <c r="H20" s="49" t="s">
        <v>57</v>
      </c>
      <c r="I20" s="52"/>
      <c r="J20" s="34">
        <v>19</v>
      </c>
      <c r="K20" s="36" t="s">
        <v>19</v>
      </c>
      <c r="L20" s="53"/>
      <c r="M20" s="128">
        <v>0</v>
      </c>
    </row>
    <row r="21" spans="2:13" ht="18" customHeight="1" thickBot="1">
      <c r="B21" s="48"/>
      <c r="C21" s="51"/>
      <c r="D21" s="51"/>
      <c r="E21" s="51"/>
      <c r="F21" s="51"/>
      <c r="G21" s="48"/>
      <c r="H21" s="51" t="s">
        <v>59</v>
      </c>
      <c r="I21" s="52"/>
      <c r="J21" s="38">
        <v>20</v>
      </c>
      <c r="K21" s="42"/>
      <c r="L21" s="43" t="s">
        <v>62</v>
      </c>
      <c r="M21" s="132">
        <f>SUM(M17:M20)</f>
        <v>0</v>
      </c>
    </row>
    <row r="22" spans="2:13" ht="18" customHeight="1" thickTop="1">
      <c r="B22" s="44" t="s">
        <v>63</v>
      </c>
      <c r="C22" s="45"/>
      <c r="D22" s="45"/>
      <c r="E22" s="45"/>
      <c r="F22" s="46"/>
      <c r="G22" s="48"/>
      <c r="H22" s="51"/>
      <c r="I22" s="52"/>
      <c r="J22" s="63" t="s">
        <v>64</v>
      </c>
      <c r="K22" s="27" t="s">
        <v>65</v>
      </c>
      <c r="L22" s="29"/>
      <c r="M22" s="64"/>
    </row>
    <row r="23" spans="2:13" ht="18" customHeight="1">
      <c r="B23" s="48"/>
      <c r="C23" s="49" t="s">
        <v>56</v>
      </c>
      <c r="D23" s="49"/>
      <c r="E23" s="49" t="s">
        <v>57</v>
      </c>
      <c r="F23" s="50"/>
      <c r="G23" s="48"/>
      <c r="H23" s="51"/>
      <c r="I23" s="52"/>
      <c r="J23" s="30">
        <v>21</v>
      </c>
      <c r="K23" s="32"/>
      <c r="L23" s="57" t="s">
        <v>66</v>
      </c>
      <c r="M23" s="126">
        <f>ROUND(F15,2)+I15+M15+M21</f>
        <v>0</v>
      </c>
    </row>
    <row r="24" spans="2:13" ht="18" customHeight="1">
      <c r="B24" s="54"/>
      <c r="C24" s="51" t="s">
        <v>59</v>
      </c>
      <c r="D24" s="51"/>
      <c r="E24" s="51"/>
      <c r="F24" s="55"/>
      <c r="G24" s="48"/>
      <c r="H24" s="51"/>
      <c r="I24" s="52"/>
      <c r="J24" s="34">
        <v>22</v>
      </c>
      <c r="K24" s="36" t="s">
        <v>67</v>
      </c>
      <c r="L24" s="133">
        <f>M23-L25</f>
        <v>0</v>
      </c>
      <c r="M24" s="128">
        <f>ROUND((L24*20)/100,2)</f>
        <v>0</v>
      </c>
    </row>
    <row r="25" spans="2:13" ht="18" customHeight="1" thickBot="1">
      <c r="B25" s="54"/>
      <c r="C25" s="51"/>
      <c r="D25" s="51"/>
      <c r="E25" s="51"/>
      <c r="F25" s="55"/>
      <c r="G25" s="48"/>
      <c r="H25" s="51"/>
      <c r="I25" s="52"/>
      <c r="J25" s="34">
        <v>23</v>
      </c>
      <c r="K25" s="36" t="s">
        <v>68</v>
      </c>
      <c r="L25" s="133">
        <f>SUMIF(Prehlad!O11:O9999,0,Prehlad!J11:J9999)</f>
        <v>0</v>
      </c>
      <c r="M25" s="128">
        <f>ROUND((L25*0)/100,1)</f>
        <v>0</v>
      </c>
    </row>
    <row r="26" spans="2:13" ht="18" customHeight="1" thickBot="1">
      <c r="B26" s="54"/>
      <c r="C26" s="51"/>
      <c r="D26" s="51"/>
      <c r="E26" s="51"/>
      <c r="F26" s="55"/>
      <c r="G26" s="48"/>
      <c r="H26" s="51"/>
      <c r="I26" s="52"/>
      <c r="J26" s="38">
        <v>24</v>
      </c>
      <c r="K26" s="42"/>
      <c r="L26" s="43" t="s">
        <v>69</v>
      </c>
      <c r="M26" s="132">
        <f>M23+M24+M25</f>
        <v>0</v>
      </c>
    </row>
    <row r="27" spans="2:13" ht="17.100000000000001" customHeight="1" thickTop="1" thickBot="1">
      <c r="B27" s="58"/>
      <c r="C27" s="59"/>
      <c r="D27" s="59"/>
      <c r="E27" s="59"/>
      <c r="F27" s="59"/>
      <c r="G27" s="58"/>
      <c r="H27" s="59"/>
      <c r="I27" s="60"/>
      <c r="J27" s="65" t="s">
        <v>70</v>
      </c>
      <c r="K27" s="66" t="s">
        <v>71</v>
      </c>
      <c r="L27" s="23"/>
      <c r="M27" s="67">
        <v>0</v>
      </c>
    </row>
    <row r="28" spans="2:13" ht="14.25" customHeight="1" thickTop="1"/>
    <row r="29" spans="2:13" ht="2.25" customHeight="1"/>
  </sheetData>
  <printOptions horizontalCentered="1" verticalCentered="1"/>
  <pageMargins left="0.25" right="0.39" top="0.35433070866141736" bottom="0.43307086614173229" header="0.31496062992125984" footer="0.35433070866141736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showGridLines="0" workbookViewId="0">
      <selection activeCell="E3" sqref="E3"/>
    </sheetView>
  </sheetViews>
  <sheetFormatPr defaultRowHeight="12.75"/>
  <cols>
    <col min="1" max="1" width="45.85546875" style="1" customWidth="1"/>
    <col min="2" max="2" width="14.28515625" style="6" customWidth="1"/>
    <col min="3" max="3" width="13.5703125" style="6" customWidth="1"/>
    <col min="4" max="4" width="11.5703125" style="6" customWidth="1"/>
    <col min="5" max="5" width="12.140625" style="7" customWidth="1"/>
    <col min="6" max="6" width="10.1406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9" t="s">
        <v>72</v>
      </c>
      <c r="C1" s="1"/>
      <c r="E1" s="9" t="s">
        <v>73</v>
      </c>
      <c r="F1" s="1"/>
      <c r="G1" s="1"/>
      <c r="Z1" s="104" t="s">
        <v>1</v>
      </c>
      <c r="AA1" s="104" t="s">
        <v>2</v>
      </c>
      <c r="AB1" s="104" t="s">
        <v>3</v>
      </c>
      <c r="AC1" s="104" t="s">
        <v>4</v>
      </c>
      <c r="AD1" s="104" t="s">
        <v>5</v>
      </c>
    </row>
    <row r="2" spans="1:30">
      <c r="A2" s="9" t="s">
        <v>74</v>
      </c>
      <c r="C2" s="1"/>
      <c r="E2" s="9" t="s">
        <v>75</v>
      </c>
      <c r="F2" s="1"/>
      <c r="G2" s="1"/>
      <c r="Z2" s="104" t="s">
        <v>9</v>
      </c>
      <c r="AA2" s="106" t="s">
        <v>76</v>
      </c>
      <c r="AB2" s="106" t="s">
        <v>11</v>
      </c>
      <c r="AC2" s="106"/>
      <c r="AD2" s="105"/>
    </row>
    <row r="3" spans="1:30">
      <c r="A3" s="9" t="s">
        <v>77</v>
      </c>
      <c r="C3" s="1"/>
      <c r="E3" s="9" t="s">
        <v>78</v>
      </c>
      <c r="F3" s="1"/>
      <c r="G3" s="1"/>
      <c r="Z3" s="104" t="s">
        <v>15</v>
      </c>
      <c r="AA3" s="106" t="s">
        <v>79</v>
      </c>
      <c r="AB3" s="106" t="s">
        <v>11</v>
      </c>
      <c r="AC3" s="106" t="s">
        <v>17</v>
      </c>
      <c r="AD3" s="105" t="s">
        <v>18</v>
      </c>
    </row>
    <row r="4" spans="1:30">
      <c r="B4" s="1"/>
      <c r="C4" s="1"/>
      <c r="D4" s="1"/>
      <c r="E4" s="1"/>
      <c r="F4" s="1"/>
      <c r="G4" s="1"/>
      <c r="Z4" s="104" t="s">
        <v>22</v>
      </c>
      <c r="AA4" s="106" t="s">
        <v>80</v>
      </c>
      <c r="AB4" s="106" t="s">
        <v>11</v>
      </c>
      <c r="AC4" s="106"/>
      <c r="AD4" s="105"/>
    </row>
    <row r="5" spans="1:30">
      <c r="A5" s="9" t="s">
        <v>81</v>
      </c>
      <c r="B5" s="1"/>
      <c r="C5" s="1"/>
      <c r="D5" s="1"/>
      <c r="E5" s="1"/>
      <c r="F5" s="1"/>
      <c r="G5" s="1"/>
      <c r="Z5" s="104" t="s">
        <v>27</v>
      </c>
      <c r="AA5" s="106" t="s">
        <v>79</v>
      </c>
      <c r="AB5" s="106" t="s">
        <v>11</v>
      </c>
      <c r="AC5" s="106" t="s">
        <v>17</v>
      </c>
      <c r="AD5" s="105" t="s">
        <v>18</v>
      </c>
    </row>
    <row r="6" spans="1:30">
      <c r="A6" s="9" t="s">
        <v>82</v>
      </c>
      <c r="B6" s="1"/>
      <c r="C6" s="1"/>
      <c r="D6" s="1"/>
      <c r="E6" s="1"/>
      <c r="F6" s="1"/>
      <c r="G6" s="1"/>
    </row>
    <row r="7" spans="1:30">
      <c r="A7" s="9"/>
      <c r="B7" s="1"/>
      <c r="C7" s="1"/>
      <c r="D7" s="1"/>
      <c r="E7" s="1"/>
      <c r="F7" s="1"/>
      <c r="G7" s="1"/>
    </row>
    <row r="8" spans="1:30" ht="13.5">
      <c r="B8" s="4" t="str">
        <f>CONCATENATE(AA2," ",AB2," ",AC2," ",AD2)</f>
        <v xml:space="preserve">Rekapitulácia rozpočtu v EUR  </v>
      </c>
      <c r="G8" s="1"/>
    </row>
    <row r="9" spans="1:30">
      <c r="A9" s="107" t="s">
        <v>83</v>
      </c>
      <c r="B9" s="107" t="s">
        <v>32</v>
      </c>
      <c r="C9" s="107" t="s">
        <v>84</v>
      </c>
      <c r="D9" s="107" t="s">
        <v>85</v>
      </c>
      <c r="E9" s="123" t="s">
        <v>86</v>
      </c>
      <c r="F9" s="123" t="s">
        <v>87</v>
      </c>
      <c r="G9" s="1"/>
    </row>
    <row r="10" spans="1:30">
      <c r="A10" s="113"/>
      <c r="B10" s="113"/>
      <c r="C10" s="113" t="s">
        <v>88</v>
      </c>
      <c r="D10" s="113"/>
      <c r="E10" s="113" t="s">
        <v>85</v>
      </c>
      <c r="F10" s="113" t="s">
        <v>85</v>
      </c>
      <c r="G10" s="81" t="s">
        <v>89</v>
      </c>
    </row>
    <row r="12" spans="1:30">
      <c r="A12" s="1" t="s">
        <v>90</v>
      </c>
      <c r="E12" s="7">
        <f>Prehlad!L29</f>
        <v>0</v>
      </c>
      <c r="F12" s="5">
        <f>Prehlad!N29</f>
        <v>0</v>
      </c>
      <c r="G12" s="5">
        <f>Prehlad!W29</f>
        <v>51.393000000000008</v>
      </c>
    </row>
    <row r="13" spans="1:30">
      <c r="A13" s="1" t="s">
        <v>91</v>
      </c>
      <c r="E13" s="7">
        <f>Prehlad!L36</f>
        <v>11.418008630000001</v>
      </c>
      <c r="F13" s="5">
        <f>Prehlad!N36</f>
        <v>0</v>
      </c>
      <c r="G13" s="5">
        <f>Prehlad!W36</f>
        <v>44.643000000000001</v>
      </c>
    </row>
    <row r="14" spans="1:30">
      <c r="A14" s="1" t="s">
        <v>92</v>
      </c>
      <c r="E14" s="7">
        <f>Prehlad!L41</f>
        <v>1.45241285</v>
      </c>
      <c r="F14" s="5">
        <f>Prehlad!N41</f>
        <v>0</v>
      </c>
      <c r="G14" s="5">
        <f>Prehlad!W41</f>
        <v>2.2709999999999999</v>
      </c>
    </row>
    <row r="15" spans="1:30">
      <c r="A15" s="1" t="s">
        <v>93</v>
      </c>
      <c r="E15" s="7">
        <f>Prehlad!L50</f>
        <v>0</v>
      </c>
      <c r="F15" s="5">
        <f>Prehlad!N50</f>
        <v>1.3089999999999999</v>
      </c>
      <c r="G15" s="5">
        <f>Prehlad!W50</f>
        <v>7.527000000000001</v>
      </c>
    </row>
    <row r="16" spans="1:30">
      <c r="A16" s="1" t="s">
        <v>94</v>
      </c>
      <c r="E16" s="7">
        <f>Prehlad!L52</f>
        <v>12.870421480000001</v>
      </c>
      <c r="F16" s="5">
        <f>Prehlad!N52</f>
        <v>1.3089999999999999</v>
      </c>
      <c r="G16" s="5">
        <f>Prehlad!W52</f>
        <v>105.834</v>
      </c>
    </row>
    <row r="18" spans="1:7">
      <c r="A18" s="1" t="s">
        <v>95</v>
      </c>
      <c r="E18" s="7">
        <f>Prehlad!L61</f>
        <v>7.4006000000000002E-2</v>
      </c>
      <c r="F18" s="5">
        <f>Prehlad!N61</f>
        <v>0</v>
      </c>
      <c r="G18" s="5">
        <f>Prehlad!W61</f>
        <v>3.2070000000000003</v>
      </c>
    </row>
    <row r="19" spans="1:7">
      <c r="A19" s="1" t="s">
        <v>96</v>
      </c>
      <c r="E19" s="7">
        <f>Prehlad!L67</f>
        <v>6.5861000000000003E-2</v>
      </c>
      <c r="F19" s="5">
        <f>Prehlad!N67</f>
        <v>0</v>
      </c>
      <c r="G19" s="5">
        <f>Prehlad!W67</f>
        <v>1.4139999999999999</v>
      </c>
    </row>
    <row r="20" spans="1:7">
      <c r="A20" s="1" t="s">
        <v>97</v>
      </c>
      <c r="E20" s="7">
        <f>Prehlad!L69</f>
        <v>0.13986700000000002</v>
      </c>
      <c r="F20" s="5">
        <f>Prehlad!N69</f>
        <v>0</v>
      </c>
      <c r="G20" s="5">
        <f>Prehlad!W69</f>
        <v>4.6210000000000004</v>
      </c>
    </row>
    <row r="23" spans="1:7">
      <c r="A23" s="1" t="s">
        <v>98</v>
      </c>
      <c r="E23" s="7">
        <f>Prehlad!L71</f>
        <v>13.010288480000002</v>
      </c>
      <c r="F23" s="5">
        <f>Prehlad!N71</f>
        <v>1.3089999999999999</v>
      </c>
      <c r="G23" s="5">
        <f>Prehlad!W71</f>
        <v>110.455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landscape" r:id="rId1"/>
  <headerFooter alignWithMargins="0">
    <oddFooter>&amp;R&amp;"Arial Narrow,Obyčejné"&amp;8Strana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1"/>
  <sheetViews>
    <sheetView showGridLines="0" workbookViewId="0">
      <selection activeCell="A8" sqref="A8"/>
    </sheetView>
  </sheetViews>
  <sheetFormatPr defaultRowHeight="12.75"/>
  <cols>
    <col min="1" max="1" width="6.7109375" style="95" customWidth="1"/>
    <col min="2" max="2" width="3.7109375" style="96" customWidth="1"/>
    <col min="3" max="3" width="13" style="97" customWidth="1"/>
    <col min="4" max="4" width="45.7109375" style="124" customWidth="1"/>
    <col min="5" max="5" width="11.28515625" style="99" customWidth="1"/>
    <col min="6" max="6" width="5.85546875" style="98" customWidth="1"/>
    <col min="7" max="7" width="8.7109375" style="100" customWidth="1"/>
    <col min="8" max="10" width="9.7109375" style="100" customWidth="1"/>
    <col min="11" max="11" width="7.42578125" style="101" customWidth="1"/>
    <col min="12" max="12" width="8.28515625" style="101" customWidth="1"/>
    <col min="13" max="13" width="7.140625" style="99" customWidth="1"/>
    <col min="14" max="14" width="7" style="99" customWidth="1"/>
    <col min="15" max="15" width="3.5703125" style="98" customWidth="1"/>
    <col min="16" max="16" width="12.7109375" style="98" customWidth="1"/>
    <col min="17" max="19" width="11.28515625" style="99" customWidth="1"/>
    <col min="20" max="20" width="10.5703125" style="102" customWidth="1"/>
    <col min="21" max="21" width="10.28515625" style="102" customWidth="1"/>
    <col min="22" max="22" width="5.7109375" style="102" customWidth="1"/>
    <col min="23" max="23" width="9.140625" style="99"/>
    <col min="24" max="25" width="9.140625" style="98"/>
    <col min="26" max="26" width="7.5703125" style="97" customWidth="1"/>
    <col min="27" max="27" width="24.85546875" style="97" customWidth="1"/>
    <col min="28" max="28" width="4.28515625" style="98" customWidth="1"/>
    <col min="29" max="29" width="8.28515625" style="98" customWidth="1"/>
    <col min="30" max="30" width="8.7109375" style="98" customWidth="1"/>
    <col min="31" max="34" width="9.140625" style="98"/>
    <col min="35" max="16384" width="9.140625" style="1"/>
  </cols>
  <sheetData>
    <row r="1" spans="1:34">
      <c r="A1" s="9" t="s">
        <v>72</v>
      </c>
      <c r="B1" s="1"/>
      <c r="C1" s="1"/>
      <c r="D1" s="1"/>
      <c r="E1" s="1"/>
      <c r="F1" s="1"/>
      <c r="G1" s="6"/>
      <c r="H1" s="1"/>
      <c r="I1" s="9" t="s">
        <v>73</v>
      </c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3" t="s">
        <v>1</v>
      </c>
      <c r="AA1" s="103" t="s">
        <v>2</v>
      </c>
      <c r="AB1" s="104" t="s">
        <v>3</v>
      </c>
      <c r="AC1" s="104" t="s">
        <v>4</v>
      </c>
      <c r="AD1" s="104" t="s">
        <v>5</v>
      </c>
      <c r="AE1" s="1"/>
      <c r="AF1" s="1"/>
      <c r="AG1" s="1"/>
      <c r="AH1" s="1"/>
    </row>
    <row r="2" spans="1:34">
      <c r="A2" s="9" t="s">
        <v>74</v>
      </c>
      <c r="B2" s="1"/>
      <c r="C2" s="1"/>
      <c r="D2" s="1"/>
      <c r="E2" s="1"/>
      <c r="F2" s="1"/>
      <c r="G2" s="6"/>
      <c r="H2" s="8"/>
      <c r="I2" s="9" t="s">
        <v>75</v>
      </c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3" t="s">
        <v>9</v>
      </c>
      <c r="AA2" s="105" t="s">
        <v>99</v>
      </c>
      <c r="AB2" s="106" t="s">
        <v>11</v>
      </c>
      <c r="AC2" s="106"/>
      <c r="AD2" s="105"/>
      <c r="AE2" s="1"/>
      <c r="AF2" s="1"/>
      <c r="AG2" s="1"/>
      <c r="AH2" s="1"/>
    </row>
    <row r="3" spans="1:34">
      <c r="A3" s="9" t="s">
        <v>77</v>
      </c>
      <c r="B3" s="1"/>
      <c r="C3" s="1"/>
      <c r="D3" s="1"/>
      <c r="E3" s="1"/>
      <c r="F3" s="1"/>
      <c r="G3" s="6"/>
      <c r="H3" s="1"/>
      <c r="I3" s="9" t="s">
        <v>78</v>
      </c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3" t="s">
        <v>15</v>
      </c>
      <c r="AA3" s="105" t="s">
        <v>100</v>
      </c>
      <c r="AB3" s="106" t="s">
        <v>11</v>
      </c>
      <c r="AC3" s="106" t="s">
        <v>17</v>
      </c>
      <c r="AD3" s="105" t="s">
        <v>18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3" t="s">
        <v>22</v>
      </c>
      <c r="AA4" s="105" t="s">
        <v>101</v>
      </c>
      <c r="AB4" s="106" t="s">
        <v>11</v>
      </c>
      <c r="AC4" s="106"/>
      <c r="AD4" s="105"/>
      <c r="AE4" s="1"/>
      <c r="AF4" s="1"/>
      <c r="AG4" s="1"/>
      <c r="AH4" s="1"/>
    </row>
    <row r="5" spans="1:34">
      <c r="A5" s="9" t="s">
        <v>81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3" t="s">
        <v>27</v>
      </c>
      <c r="AA5" s="105" t="s">
        <v>100</v>
      </c>
      <c r="AB5" s="106" t="s">
        <v>11</v>
      </c>
      <c r="AC5" s="106" t="s">
        <v>17</v>
      </c>
      <c r="AD5" s="105" t="s">
        <v>18</v>
      </c>
      <c r="AE5" s="1"/>
      <c r="AF5" s="1"/>
      <c r="AG5" s="1"/>
      <c r="AH5" s="1"/>
    </row>
    <row r="6" spans="1:34">
      <c r="A6" s="9" t="s">
        <v>82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8"/>
      <c r="AA6" s="8"/>
      <c r="AB6" s="1"/>
      <c r="AC6" s="1"/>
      <c r="AD6" s="1"/>
      <c r="AE6" s="1"/>
      <c r="AF6" s="1"/>
      <c r="AG6" s="1"/>
      <c r="AH6" s="1"/>
    </row>
    <row r="7" spans="1:34">
      <c r="A7" s="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8"/>
      <c r="AA7" s="8"/>
      <c r="AB7" s="1"/>
      <c r="AC7" s="1"/>
      <c r="AD7" s="1"/>
      <c r="AE7" s="1"/>
      <c r="AF7" s="1"/>
      <c r="AG7" s="1"/>
      <c r="AH7" s="1"/>
    </row>
    <row r="8" spans="1:34" ht="12" customHeigh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8"/>
      <c r="AA8" s="8"/>
      <c r="AB8" s="1"/>
      <c r="AC8" s="1"/>
      <c r="AD8" s="1"/>
      <c r="AE8" s="1"/>
      <c r="AF8" s="1"/>
      <c r="AG8" s="1"/>
      <c r="AH8" s="1"/>
    </row>
    <row r="9" spans="1:34">
      <c r="A9" s="107" t="s">
        <v>102</v>
      </c>
      <c r="B9" s="107" t="s">
        <v>103</v>
      </c>
      <c r="C9" s="107" t="s">
        <v>104</v>
      </c>
      <c r="D9" s="107" t="s">
        <v>105</v>
      </c>
      <c r="E9" s="107" t="s">
        <v>106</v>
      </c>
      <c r="F9" s="107" t="s">
        <v>107</v>
      </c>
      <c r="G9" s="107" t="s">
        <v>108</v>
      </c>
      <c r="H9" s="107" t="s">
        <v>32</v>
      </c>
      <c r="I9" s="107" t="s">
        <v>84</v>
      </c>
      <c r="J9" s="107" t="s">
        <v>85</v>
      </c>
      <c r="K9" s="108" t="s">
        <v>86</v>
      </c>
      <c r="L9" s="109"/>
      <c r="M9" s="110" t="s">
        <v>87</v>
      </c>
      <c r="N9" s="109"/>
      <c r="O9" s="107" t="s">
        <v>109</v>
      </c>
      <c r="P9" s="112" t="s">
        <v>110</v>
      </c>
      <c r="Q9" s="111" t="s">
        <v>106</v>
      </c>
      <c r="R9" s="111" t="s">
        <v>106</v>
      </c>
      <c r="S9" s="112" t="s">
        <v>106</v>
      </c>
      <c r="T9" s="80" t="s">
        <v>111</v>
      </c>
      <c r="U9" s="80" t="s">
        <v>112</v>
      </c>
      <c r="V9" s="80" t="s">
        <v>113</v>
      </c>
      <c r="W9" s="81" t="s">
        <v>89</v>
      </c>
      <c r="X9" s="81" t="s">
        <v>114</v>
      </c>
      <c r="Y9" s="81" t="s">
        <v>115</v>
      </c>
      <c r="Z9" s="94" t="s">
        <v>116</v>
      </c>
      <c r="AA9" s="94" t="s">
        <v>117</v>
      </c>
      <c r="AB9" s="1" t="s">
        <v>113</v>
      </c>
      <c r="AC9" s="1"/>
      <c r="AD9" s="1"/>
      <c r="AE9" s="1"/>
      <c r="AF9" s="1"/>
      <c r="AG9" s="1"/>
      <c r="AH9" s="1"/>
    </row>
    <row r="10" spans="1:34">
      <c r="A10" s="113" t="s">
        <v>118</v>
      </c>
      <c r="B10" s="113" t="s">
        <v>119</v>
      </c>
      <c r="C10" s="114"/>
      <c r="D10" s="113" t="s">
        <v>120</v>
      </c>
      <c r="E10" s="113" t="s">
        <v>121</v>
      </c>
      <c r="F10" s="113" t="s">
        <v>122</v>
      </c>
      <c r="G10" s="113" t="s">
        <v>123</v>
      </c>
      <c r="H10" s="113"/>
      <c r="I10" s="113" t="s">
        <v>88</v>
      </c>
      <c r="J10" s="113"/>
      <c r="K10" s="113" t="s">
        <v>108</v>
      </c>
      <c r="L10" s="113" t="s">
        <v>85</v>
      </c>
      <c r="M10" s="115" t="s">
        <v>108</v>
      </c>
      <c r="N10" s="113" t="s">
        <v>85</v>
      </c>
      <c r="O10" s="113" t="s">
        <v>124</v>
      </c>
      <c r="P10" s="117"/>
      <c r="Q10" s="116" t="s">
        <v>125</v>
      </c>
      <c r="R10" s="116" t="s">
        <v>126</v>
      </c>
      <c r="S10" s="117" t="s">
        <v>127</v>
      </c>
      <c r="T10" s="80" t="s">
        <v>128</v>
      </c>
      <c r="U10" s="80" t="s">
        <v>129</v>
      </c>
      <c r="V10" s="80" t="s">
        <v>130</v>
      </c>
      <c r="W10" s="5"/>
      <c r="X10" s="1"/>
      <c r="Y10" s="1"/>
      <c r="Z10" s="94" t="s">
        <v>131</v>
      </c>
      <c r="AA10" s="94" t="s">
        <v>118</v>
      </c>
      <c r="AB10" s="1" t="s">
        <v>132</v>
      </c>
      <c r="AC10" s="1"/>
      <c r="AD10" s="1"/>
      <c r="AE10" s="1"/>
      <c r="AF10" s="1"/>
      <c r="AG10" s="1"/>
      <c r="AH10" s="1"/>
    </row>
    <row r="12" spans="1:34">
      <c r="B12" s="134" t="s">
        <v>133</v>
      </c>
    </row>
    <row r="13" spans="1:34">
      <c r="B13" s="97" t="s">
        <v>90</v>
      </c>
    </row>
    <row r="14" spans="1:34">
      <c r="A14" s="95">
        <v>1</v>
      </c>
      <c r="B14" s="96" t="s">
        <v>134</v>
      </c>
      <c r="C14" s="97" t="s">
        <v>135</v>
      </c>
      <c r="D14" s="124" t="s">
        <v>136</v>
      </c>
      <c r="E14" s="99">
        <v>2.16</v>
      </c>
      <c r="F14" s="98" t="s">
        <v>137</v>
      </c>
      <c r="O14" s="98">
        <v>20</v>
      </c>
      <c r="P14" s="98" t="s">
        <v>138</v>
      </c>
      <c r="V14" s="102" t="s">
        <v>64</v>
      </c>
      <c r="W14" s="99">
        <v>12.8</v>
      </c>
      <c r="Z14" s="97" t="s">
        <v>139</v>
      </c>
      <c r="AB14" s="98" t="s">
        <v>30</v>
      </c>
    </row>
    <row r="15" spans="1:34">
      <c r="D15" s="124" t="s">
        <v>140</v>
      </c>
      <c r="V15" s="102" t="s">
        <v>141</v>
      </c>
    </row>
    <row r="16" spans="1:34">
      <c r="A16" s="95">
        <v>2</v>
      </c>
      <c r="B16" s="96" t="s">
        <v>134</v>
      </c>
      <c r="C16" s="97" t="s">
        <v>142</v>
      </c>
      <c r="D16" s="124" t="s">
        <v>143</v>
      </c>
      <c r="E16" s="99">
        <v>2.16</v>
      </c>
      <c r="F16" s="98" t="s">
        <v>137</v>
      </c>
      <c r="O16" s="98">
        <v>20</v>
      </c>
      <c r="P16" s="98" t="s">
        <v>138</v>
      </c>
      <c r="V16" s="102" t="s">
        <v>64</v>
      </c>
      <c r="W16" s="99">
        <v>1.056</v>
      </c>
      <c r="Z16" s="97" t="s">
        <v>139</v>
      </c>
      <c r="AB16" s="98" t="s">
        <v>30</v>
      </c>
    </row>
    <row r="17" spans="1:28">
      <c r="A17" s="95">
        <v>3</v>
      </c>
      <c r="B17" s="96" t="s">
        <v>134</v>
      </c>
      <c r="C17" s="97" t="s">
        <v>144</v>
      </c>
      <c r="D17" s="124" t="s">
        <v>143</v>
      </c>
      <c r="E17" s="99">
        <v>11.52</v>
      </c>
      <c r="F17" s="98" t="s">
        <v>137</v>
      </c>
      <c r="O17" s="98">
        <v>20</v>
      </c>
      <c r="P17" s="98" t="s">
        <v>138</v>
      </c>
      <c r="V17" s="102" t="s">
        <v>64</v>
      </c>
      <c r="W17" s="99">
        <v>6.1059999999999999</v>
      </c>
      <c r="Z17" s="97" t="s">
        <v>145</v>
      </c>
      <c r="AB17" s="98" t="s">
        <v>30</v>
      </c>
    </row>
    <row r="18" spans="1:28">
      <c r="A18" s="95">
        <v>4</v>
      </c>
      <c r="B18" s="96" t="s">
        <v>146</v>
      </c>
      <c r="C18" s="97" t="s">
        <v>147</v>
      </c>
      <c r="D18" s="124" t="s">
        <v>148</v>
      </c>
      <c r="E18" s="99">
        <v>11.52</v>
      </c>
      <c r="F18" s="98" t="s">
        <v>137</v>
      </c>
      <c r="O18" s="98">
        <v>20</v>
      </c>
      <c r="P18" s="98" t="s">
        <v>138</v>
      </c>
      <c r="V18" s="102" t="s">
        <v>64</v>
      </c>
      <c r="W18" s="99">
        <v>27.981999999999999</v>
      </c>
      <c r="Z18" s="97" t="s">
        <v>139</v>
      </c>
      <c r="AB18" s="98" t="s">
        <v>30</v>
      </c>
    </row>
    <row r="19" spans="1:28">
      <c r="D19" s="124" t="s">
        <v>149</v>
      </c>
      <c r="V19" s="102" t="s">
        <v>141</v>
      </c>
    </row>
    <row r="20" spans="1:28">
      <c r="A20" s="95">
        <v>5</v>
      </c>
      <c r="B20" s="96" t="s">
        <v>146</v>
      </c>
      <c r="C20" s="97" t="s">
        <v>150</v>
      </c>
      <c r="D20" s="124" t="s">
        <v>151</v>
      </c>
      <c r="E20" s="99">
        <v>7.0780000000000003</v>
      </c>
      <c r="F20" s="98" t="s">
        <v>137</v>
      </c>
      <c r="O20" s="98">
        <v>20</v>
      </c>
      <c r="P20" s="98" t="s">
        <v>138</v>
      </c>
      <c r="V20" s="102" t="s">
        <v>64</v>
      </c>
      <c r="W20" s="99">
        <v>0.57299999999999995</v>
      </c>
      <c r="Z20" s="97" t="s">
        <v>145</v>
      </c>
      <c r="AB20" s="98" t="s">
        <v>30</v>
      </c>
    </row>
    <row r="21" spans="1:28">
      <c r="A21" s="95">
        <v>6</v>
      </c>
      <c r="B21" s="96" t="s">
        <v>146</v>
      </c>
      <c r="C21" s="97" t="s">
        <v>152</v>
      </c>
      <c r="D21" s="124" t="s">
        <v>153</v>
      </c>
      <c r="E21" s="99">
        <v>6.6020000000000003</v>
      </c>
      <c r="F21" s="98" t="s">
        <v>137</v>
      </c>
      <c r="O21" s="98">
        <v>20</v>
      </c>
      <c r="P21" s="98" t="s">
        <v>138</v>
      </c>
      <c r="V21" s="102" t="s">
        <v>64</v>
      </c>
      <c r="W21" s="99">
        <v>0.45600000000000002</v>
      </c>
      <c r="Z21" s="97" t="s">
        <v>145</v>
      </c>
      <c r="AB21" s="98" t="s">
        <v>30</v>
      </c>
    </row>
    <row r="22" spans="1:28">
      <c r="D22" s="124" t="s">
        <v>154</v>
      </c>
      <c r="V22" s="102" t="s">
        <v>141</v>
      </c>
    </row>
    <row r="23" spans="1:28">
      <c r="A23" s="95">
        <v>7</v>
      </c>
      <c r="B23" s="96" t="s">
        <v>146</v>
      </c>
      <c r="C23" s="97" t="s">
        <v>155</v>
      </c>
      <c r="D23" s="124" t="s">
        <v>156</v>
      </c>
      <c r="E23" s="99">
        <v>6.6020000000000003</v>
      </c>
      <c r="F23" s="98" t="s">
        <v>137</v>
      </c>
      <c r="O23" s="98">
        <v>20</v>
      </c>
      <c r="P23" s="98" t="s">
        <v>138</v>
      </c>
      <c r="V23" s="102" t="s">
        <v>64</v>
      </c>
      <c r="W23" s="99">
        <v>7.2999999999999995E-2</v>
      </c>
      <c r="Z23" s="97" t="s">
        <v>145</v>
      </c>
      <c r="AB23" s="98" t="s">
        <v>30</v>
      </c>
    </row>
    <row r="24" spans="1:28">
      <c r="A24" s="95">
        <v>8</v>
      </c>
      <c r="B24" s="96" t="s">
        <v>134</v>
      </c>
      <c r="C24" s="97" t="s">
        <v>157</v>
      </c>
      <c r="D24" s="124" t="s">
        <v>158</v>
      </c>
      <c r="E24" s="99">
        <v>11.324999999999999</v>
      </c>
      <c r="F24" s="98" t="s">
        <v>159</v>
      </c>
      <c r="O24" s="98">
        <v>20</v>
      </c>
      <c r="P24" s="98" t="s">
        <v>138</v>
      </c>
      <c r="V24" s="102" t="s">
        <v>64</v>
      </c>
      <c r="W24" s="99">
        <v>0.13600000000000001</v>
      </c>
      <c r="Z24" s="97" t="s">
        <v>145</v>
      </c>
      <c r="AB24" s="98" t="s">
        <v>30</v>
      </c>
    </row>
    <row r="25" spans="1:28">
      <c r="D25" s="124" t="s">
        <v>160</v>
      </c>
      <c r="V25" s="102" t="s">
        <v>141</v>
      </c>
    </row>
    <row r="26" spans="1:28">
      <c r="A26" s="95">
        <v>9</v>
      </c>
      <c r="B26" s="96" t="s">
        <v>161</v>
      </c>
      <c r="C26" s="97" t="s">
        <v>162</v>
      </c>
      <c r="D26" s="124" t="s">
        <v>163</v>
      </c>
      <c r="E26" s="99">
        <v>6.6020000000000003</v>
      </c>
      <c r="F26" s="98" t="s">
        <v>137</v>
      </c>
      <c r="O26" s="98">
        <v>20</v>
      </c>
      <c r="P26" s="98" t="s">
        <v>138</v>
      </c>
      <c r="V26" s="102" t="s">
        <v>64</v>
      </c>
      <c r="W26" s="99">
        <v>0.25700000000000001</v>
      </c>
      <c r="Z26" s="97" t="s">
        <v>164</v>
      </c>
      <c r="AB26" s="98" t="s">
        <v>30</v>
      </c>
    </row>
    <row r="27" spans="1:28">
      <c r="A27" s="95">
        <v>10</v>
      </c>
      <c r="B27" s="96" t="s">
        <v>146</v>
      </c>
      <c r="C27" s="97" t="s">
        <v>165</v>
      </c>
      <c r="D27" s="124" t="s">
        <v>166</v>
      </c>
      <c r="E27" s="99">
        <v>7.0780000000000003</v>
      </c>
      <c r="F27" s="98" t="s">
        <v>137</v>
      </c>
      <c r="O27" s="98">
        <v>20</v>
      </c>
      <c r="P27" s="98" t="s">
        <v>138</v>
      </c>
      <c r="V27" s="102" t="s">
        <v>64</v>
      </c>
      <c r="W27" s="99">
        <v>1.954</v>
      </c>
      <c r="Z27" s="97" t="s">
        <v>139</v>
      </c>
      <c r="AB27" s="98" t="s">
        <v>30</v>
      </c>
    </row>
    <row r="28" spans="1:28">
      <c r="D28" s="124" t="s">
        <v>167</v>
      </c>
      <c r="V28" s="102" t="s">
        <v>141</v>
      </c>
    </row>
    <row r="29" spans="1:28">
      <c r="D29" s="135" t="s">
        <v>168</v>
      </c>
      <c r="E29" s="136">
        <f>J29</f>
        <v>0</v>
      </c>
      <c r="H29" s="136"/>
      <c r="I29" s="136"/>
      <c r="J29" s="136"/>
      <c r="L29" s="137">
        <f>SUM(L12:L28)</f>
        <v>0</v>
      </c>
      <c r="N29" s="138">
        <f>SUM(N12:N28)</f>
        <v>0</v>
      </c>
      <c r="W29" s="99">
        <f>SUM(W12:W28)</f>
        <v>51.393000000000008</v>
      </c>
    </row>
    <row r="31" spans="1:28">
      <c r="B31" s="97" t="s">
        <v>91</v>
      </c>
    </row>
    <row r="32" spans="1:28">
      <c r="A32" s="95">
        <v>11</v>
      </c>
      <c r="B32" s="96" t="s">
        <v>169</v>
      </c>
      <c r="C32" s="97" t="s">
        <v>170</v>
      </c>
      <c r="D32" s="124" t="s">
        <v>171</v>
      </c>
      <c r="E32" s="99">
        <v>0.23899999999999999</v>
      </c>
      <c r="F32" s="98" t="s">
        <v>172</v>
      </c>
      <c r="K32" s="101">
        <v>1.1499699999999999</v>
      </c>
      <c r="L32" s="101">
        <f>E32*K32</f>
        <v>0.27484282999999998</v>
      </c>
      <c r="O32" s="98">
        <v>20</v>
      </c>
      <c r="P32" s="98" t="s">
        <v>138</v>
      </c>
      <c r="V32" s="102" t="s">
        <v>64</v>
      </c>
      <c r="W32" s="99">
        <v>9.2089999999999996</v>
      </c>
      <c r="Z32" s="97" t="s">
        <v>173</v>
      </c>
      <c r="AB32" s="98" t="s">
        <v>30</v>
      </c>
    </row>
    <row r="33" spans="1:28">
      <c r="D33" s="124" t="s">
        <v>174</v>
      </c>
      <c r="V33" s="102" t="s">
        <v>141</v>
      </c>
    </row>
    <row r="34" spans="1:28">
      <c r="A34" s="95">
        <v>12</v>
      </c>
      <c r="B34" s="96" t="s">
        <v>175</v>
      </c>
      <c r="C34" s="97" t="s">
        <v>176</v>
      </c>
      <c r="D34" s="124" t="s">
        <v>177</v>
      </c>
      <c r="E34" s="99">
        <v>4.53</v>
      </c>
      <c r="F34" s="98" t="s">
        <v>137</v>
      </c>
      <c r="K34" s="101">
        <v>2.4598599999999999</v>
      </c>
      <c r="L34" s="101">
        <f>E34*K34</f>
        <v>11.1431658</v>
      </c>
      <c r="O34" s="98">
        <v>20</v>
      </c>
      <c r="P34" s="98" t="s">
        <v>138</v>
      </c>
      <c r="V34" s="102" t="s">
        <v>64</v>
      </c>
      <c r="W34" s="99">
        <v>35.433999999999997</v>
      </c>
      <c r="Z34" s="97" t="s">
        <v>173</v>
      </c>
      <c r="AB34" s="98" t="s">
        <v>30</v>
      </c>
    </row>
    <row r="35" spans="1:28">
      <c r="D35" s="124" t="s">
        <v>178</v>
      </c>
      <c r="V35" s="102" t="s">
        <v>141</v>
      </c>
    </row>
    <row r="36" spans="1:28">
      <c r="D36" s="135" t="s">
        <v>179</v>
      </c>
      <c r="E36" s="136">
        <f>J36</f>
        <v>0</v>
      </c>
      <c r="H36" s="136"/>
      <c r="I36" s="136"/>
      <c r="J36" s="136"/>
      <c r="L36" s="137">
        <f>SUM(L31:L35)</f>
        <v>11.418008630000001</v>
      </c>
      <c r="N36" s="138">
        <f>SUM(N31:N35)</f>
        <v>0</v>
      </c>
      <c r="W36" s="99">
        <f>SUM(W31:W35)</f>
        <v>44.643000000000001</v>
      </c>
    </row>
    <row r="38" spans="1:28">
      <c r="B38" s="97" t="s">
        <v>92</v>
      </c>
    </row>
    <row r="39" spans="1:28">
      <c r="A39" s="95">
        <v>13</v>
      </c>
      <c r="B39" s="96" t="s">
        <v>169</v>
      </c>
      <c r="C39" s="97" t="s">
        <v>180</v>
      </c>
      <c r="D39" s="124" t="s">
        <v>181</v>
      </c>
      <c r="E39" s="99">
        <v>0.59499999999999997</v>
      </c>
      <c r="F39" s="98" t="s">
        <v>137</v>
      </c>
      <c r="K39" s="101">
        <v>2.42103</v>
      </c>
      <c r="L39" s="101">
        <f>E39*K39</f>
        <v>1.44051285</v>
      </c>
      <c r="O39" s="98">
        <v>20</v>
      </c>
      <c r="P39" s="98" t="s">
        <v>138</v>
      </c>
      <c r="V39" s="102" t="s">
        <v>64</v>
      </c>
      <c r="W39" s="99">
        <v>1.468</v>
      </c>
      <c r="Z39" s="97" t="s">
        <v>173</v>
      </c>
      <c r="AB39" s="98" t="s">
        <v>30</v>
      </c>
    </row>
    <row r="40" spans="1:28">
      <c r="A40" s="95">
        <v>14</v>
      </c>
      <c r="B40" s="96" t="s">
        <v>169</v>
      </c>
      <c r="C40" s="97" t="s">
        <v>182</v>
      </c>
      <c r="D40" s="124" t="s">
        <v>183</v>
      </c>
      <c r="E40" s="99">
        <v>0.59499999999999997</v>
      </c>
      <c r="F40" s="98" t="s">
        <v>137</v>
      </c>
      <c r="K40" s="101">
        <v>0.02</v>
      </c>
      <c r="L40" s="101">
        <f>E40*K40</f>
        <v>1.1899999999999999E-2</v>
      </c>
      <c r="O40" s="98">
        <v>20</v>
      </c>
      <c r="P40" s="98" t="s">
        <v>138</v>
      </c>
      <c r="V40" s="102" t="s">
        <v>64</v>
      </c>
      <c r="W40" s="99">
        <v>0.80300000000000005</v>
      </c>
      <c r="Z40" s="97" t="s">
        <v>173</v>
      </c>
      <c r="AB40" s="98" t="s">
        <v>30</v>
      </c>
    </row>
    <row r="41" spans="1:28">
      <c r="D41" s="135" t="s">
        <v>184</v>
      </c>
      <c r="E41" s="136">
        <f>J41</f>
        <v>0</v>
      </c>
      <c r="H41" s="136"/>
      <c r="I41" s="136"/>
      <c r="J41" s="136"/>
      <c r="L41" s="137">
        <f>SUM(L38:L40)</f>
        <v>1.45241285</v>
      </c>
      <c r="N41" s="138">
        <f>SUM(N38:N40)</f>
        <v>0</v>
      </c>
      <c r="W41" s="99">
        <f>SUM(W38:W40)</f>
        <v>2.2709999999999999</v>
      </c>
    </row>
    <row r="43" spans="1:28">
      <c r="B43" s="97" t="s">
        <v>93</v>
      </c>
    </row>
    <row r="44" spans="1:28">
      <c r="A44" s="95">
        <v>15</v>
      </c>
      <c r="B44" s="96" t="s">
        <v>185</v>
      </c>
      <c r="C44" s="97" t="s">
        <v>186</v>
      </c>
      <c r="D44" s="124" t="s">
        <v>187</v>
      </c>
      <c r="E44" s="99">
        <v>0.59499999999999997</v>
      </c>
      <c r="F44" s="98" t="s">
        <v>137</v>
      </c>
      <c r="M44" s="99">
        <v>2.2000000000000002</v>
      </c>
      <c r="N44" s="99">
        <f>E44*M44</f>
        <v>1.3089999999999999</v>
      </c>
      <c r="O44" s="98">
        <v>20</v>
      </c>
      <c r="P44" s="98" t="s">
        <v>138</v>
      </c>
      <c r="V44" s="102" t="s">
        <v>64</v>
      </c>
      <c r="W44" s="99">
        <v>5.3440000000000003</v>
      </c>
      <c r="Z44" s="97" t="s">
        <v>188</v>
      </c>
      <c r="AB44" s="98" t="s">
        <v>30</v>
      </c>
    </row>
    <row r="45" spans="1:28">
      <c r="D45" s="124" t="s">
        <v>189</v>
      </c>
      <c r="V45" s="102" t="s">
        <v>141</v>
      </c>
    </row>
    <row r="46" spans="1:28">
      <c r="A46" s="95">
        <v>16</v>
      </c>
      <c r="B46" s="96" t="s">
        <v>185</v>
      </c>
      <c r="C46" s="97" t="s">
        <v>190</v>
      </c>
      <c r="D46" s="124" t="s">
        <v>191</v>
      </c>
      <c r="E46" s="99">
        <v>1.3089999999999999</v>
      </c>
      <c r="F46" s="98" t="s">
        <v>172</v>
      </c>
      <c r="O46" s="98">
        <v>20</v>
      </c>
      <c r="P46" s="98" t="s">
        <v>138</v>
      </c>
      <c r="V46" s="102" t="s">
        <v>64</v>
      </c>
      <c r="W46" s="99">
        <v>0.70799999999999996</v>
      </c>
      <c r="Z46" s="97" t="s">
        <v>188</v>
      </c>
      <c r="AB46" s="98" t="s">
        <v>30</v>
      </c>
    </row>
    <row r="47" spans="1:28">
      <c r="A47" s="95">
        <v>17</v>
      </c>
      <c r="B47" s="96" t="s">
        <v>185</v>
      </c>
      <c r="C47" s="97" t="s">
        <v>192</v>
      </c>
      <c r="D47" s="124" t="s">
        <v>193</v>
      </c>
      <c r="E47" s="99">
        <v>26.18</v>
      </c>
      <c r="F47" s="98" t="s">
        <v>172</v>
      </c>
      <c r="O47" s="98">
        <v>20</v>
      </c>
      <c r="P47" s="98" t="s">
        <v>138</v>
      </c>
      <c r="V47" s="102" t="s">
        <v>64</v>
      </c>
      <c r="Z47" s="97" t="s">
        <v>188</v>
      </c>
      <c r="AB47" s="98" t="s">
        <v>30</v>
      </c>
    </row>
    <row r="48" spans="1:28">
      <c r="A48" s="95">
        <v>18</v>
      </c>
      <c r="B48" s="96" t="s">
        <v>185</v>
      </c>
      <c r="C48" s="97" t="s">
        <v>194</v>
      </c>
      <c r="D48" s="124" t="s">
        <v>195</v>
      </c>
      <c r="E48" s="99">
        <v>1.3089999999999999</v>
      </c>
      <c r="F48" s="98" t="s">
        <v>172</v>
      </c>
      <c r="O48" s="98">
        <v>20</v>
      </c>
      <c r="P48" s="98" t="s">
        <v>138</v>
      </c>
      <c r="V48" s="102" t="s">
        <v>64</v>
      </c>
      <c r="W48" s="99">
        <v>1.4750000000000001</v>
      </c>
      <c r="Z48" s="97" t="s">
        <v>188</v>
      </c>
      <c r="AB48" s="98" t="s">
        <v>30</v>
      </c>
    </row>
    <row r="49" spans="1:28" ht="25.5">
      <c r="A49" s="95">
        <v>19</v>
      </c>
      <c r="B49" s="96" t="s">
        <v>185</v>
      </c>
      <c r="C49" s="97" t="s">
        <v>196</v>
      </c>
      <c r="D49" s="124" t="s">
        <v>197</v>
      </c>
      <c r="E49" s="99">
        <v>1.3089999999999999</v>
      </c>
      <c r="F49" s="98" t="s">
        <v>172</v>
      </c>
      <c r="O49" s="98">
        <v>20</v>
      </c>
      <c r="P49" s="98" t="s">
        <v>138</v>
      </c>
      <c r="V49" s="102" t="s">
        <v>64</v>
      </c>
      <c r="Z49" s="97" t="s">
        <v>188</v>
      </c>
      <c r="AB49" s="98" t="s">
        <v>30</v>
      </c>
    </row>
    <row r="50" spans="1:28">
      <c r="D50" s="135" t="s">
        <v>198</v>
      </c>
      <c r="E50" s="136">
        <f>J50</f>
        <v>0</v>
      </c>
      <c r="H50" s="136"/>
      <c r="I50" s="136"/>
      <c r="J50" s="136"/>
      <c r="L50" s="137">
        <f>SUM(L43:L49)</f>
        <v>0</v>
      </c>
      <c r="N50" s="138">
        <f>SUM(N43:N49)</f>
        <v>1.3089999999999999</v>
      </c>
      <c r="W50" s="99">
        <f>SUM(W43:W49)</f>
        <v>7.527000000000001</v>
      </c>
    </row>
    <row r="52" spans="1:28">
      <c r="D52" s="135" t="s">
        <v>94</v>
      </c>
      <c r="E52" s="138">
        <f>J52</f>
        <v>0</v>
      </c>
      <c r="H52" s="136"/>
      <c r="I52" s="136"/>
      <c r="J52" s="136"/>
      <c r="L52" s="137">
        <f>+L29+L36+L41+L50</f>
        <v>12.870421480000001</v>
      </c>
      <c r="N52" s="138">
        <f>+N29+N36+N41+N50</f>
        <v>1.3089999999999999</v>
      </c>
      <c r="W52" s="99">
        <f>+W29+W36+W41+W50</f>
        <v>105.834</v>
      </c>
    </row>
    <row r="54" spans="1:28">
      <c r="B54" s="134" t="s">
        <v>199</v>
      </c>
    </row>
    <row r="55" spans="1:28">
      <c r="B55" s="97" t="s">
        <v>95</v>
      </c>
    </row>
    <row r="56" spans="1:28">
      <c r="A56" s="95">
        <v>20</v>
      </c>
      <c r="B56" s="96" t="s">
        <v>200</v>
      </c>
      <c r="C56" s="97" t="s">
        <v>201</v>
      </c>
      <c r="D56" s="124" t="s">
        <v>202</v>
      </c>
      <c r="E56" s="99">
        <v>6.6</v>
      </c>
      <c r="F56" s="98" t="s">
        <v>159</v>
      </c>
      <c r="K56" s="101">
        <v>1.7000000000000001E-4</v>
      </c>
      <c r="L56" s="101">
        <f>E56*K56</f>
        <v>1.122E-3</v>
      </c>
      <c r="O56" s="98">
        <v>20</v>
      </c>
      <c r="P56" s="98" t="s">
        <v>138</v>
      </c>
      <c r="V56" s="102" t="s">
        <v>203</v>
      </c>
      <c r="W56" s="99">
        <v>0.224</v>
      </c>
      <c r="Z56" s="97" t="s">
        <v>204</v>
      </c>
      <c r="AB56" s="98" t="s">
        <v>30</v>
      </c>
    </row>
    <row r="57" spans="1:28">
      <c r="D57" s="124" t="s">
        <v>205</v>
      </c>
      <c r="V57" s="102" t="s">
        <v>141</v>
      </c>
    </row>
    <row r="58" spans="1:28">
      <c r="A58" s="95">
        <v>21</v>
      </c>
      <c r="B58" s="96" t="s">
        <v>206</v>
      </c>
      <c r="C58" s="97" t="s">
        <v>207</v>
      </c>
      <c r="D58" s="124" t="s">
        <v>208</v>
      </c>
      <c r="E58" s="99">
        <v>2E-3</v>
      </c>
      <c r="F58" s="98" t="s">
        <v>172</v>
      </c>
      <c r="K58" s="101">
        <v>1</v>
      </c>
      <c r="L58" s="101">
        <f>E58*K58</f>
        <v>2E-3</v>
      </c>
      <c r="O58" s="98">
        <v>20</v>
      </c>
      <c r="P58" s="98" t="s">
        <v>138</v>
      </c>
      <c r="V58" s="102" t="s">
        <v>54</v>
      </c>
      <c r="Z58" s="97" t="s">
        <v>209</v>
      </c>
      <c r="AA58" s="97" t="s">
        <v>138</v>
      </c>
      <c r="AB58" s="98">
        <v>2</v>
      </c>
    </row>
    <row r="59" spans="1:28">
      <c r="A59" s="95">
        <v>22</v>
      </c>
      <c r="B59" s="96" t="s">
        <v>200</v>
      </c>
      <c r="C59" s="97" t="s">
        <v>210</v>
      </c>
      <c r="D59" s="124" t="s">
        <v>211</v>
      </c>
      <c r="E59" s="99">
        <v>13.2</v>
      </c>
      <c r="F59" s="98" t="s">
        <v>159</v>
      </c>
      <c r="K59" s="101">
        <v>5.6999999999999998E-4</v>
      </c>
      <c r="L59" s="101">
        <f>E59*K59</f>
        <v>7.5239999999999994E-3</v>
      </c>
      <c r="O59" s="98">
        <v>20</v>
      </c>
      <c r="P59" s="98" t="s">
        <v>138</v>
      </c>
      <c r="V59" s="102" t="s">
        <v>203</v>
      </c>
      <c r="W59" s="99">
        <v>2.9830000000000001</v>
      </c>
      <c r="Z59" s="97" t="s">
        <v>204</v>
      </c>
      <c r="AB59" s="98" t="s">
        <v>30</v>
      </c>
    </row>
    <row r="60" spans="1:28">
      <c r="A60" s="95">
        <v>23</v>
      </c>
      <c r="B60" s="96" t="s">
        <v>206</v>
      </c>
      <c r="C60" s="97" t="s">
        <v>212</v>
      </c>
      <c r="D60" s="124" t="s">
        <v>213</v>
      </c>
      <c r="E60" s="99">
        <v>15.84</v>
      </c>
      <c r="F60" s="98" t="s">
        <v>159</v>
      </c>
      <c r="K60" s="101">
        <v>4.0000000000000001E-3</v>
      </c>
      <c r="L60" s="101">
        <f>E60*K60</f>
        <v>6.336E-2</v>
      </c>
      <c r="O60" s="98">
        <v>20</v>
      </c>
      <c r="P60" s="98" t="s">
        <v>138</v>
      </c>
      <c r="V60" s="102" t="s">
        <v>54</v>
      </c>
      <c r="Z60" s="97" t="s">
        <v>214</v>
      </c>
      <c r="AA60" s="97" t="s">
        <v>138</v>
      </c>
      <c r="AB60" s="98">
        <v>2</v>
      </c>
    </row>
    <row r="61" spans="1:28">
      <c r="D61" s="135" t="s">
        <v>215</v>
      </c>
      <c r="E61" s="136">
        <f>J61</f>
        <v>0</v>
      </c>
      <c r="H61" s="136"/>
      <c r="I61" s="136"/>
      <c r="J61" s="136"/>
      <c r="L61" s="137">
        <f>SUM(L54:L60)</f>
        <v>7.4006000000000002E-2</v>
      </c>
      <c r="N61" s="138">
        <f>SUM(N54:N60)</f>
        <v>0</v>
      </c>
      <c r="W61" s="99">
        <f>SUM(W54:W60)</f>
        <v>3.2070000000000003</v>
      </c>
    </row>
    <row r="63" spans="1:28">
      <c r="B63" s="97" t="s">
        <v>96</v>
      </c>
    </row>
    <row r="64" spans="1:28" ht="25.5">
      <c r="A64" s="95">
        <v>24</v>
      </c>
      <c r="B64" s="96" t="s">
        <v>216</v>
      </c>
      <c r="C64" s="97" t="s">
        <v>217</v>
      </c>
      <c r="D64" s="124" t="s">
        <v>218</v>
      </c>
      <c r="E64" s="99">
        <v>6.7</v>
      </c>
      <c r="F64" s="98" t="s">
        <v>159</v>
      </c>
      <c r="K64" s="101">
        <v>9.8300000000000002E-3</v>
      </c>
      <c r="L64" s="101">
        <f>E64*K64</f>
        <v>6.5861000000000003E-2</v>
      </c>
      <c r="O64" s="98">
        <v>20</v>
      </c>
      <c r="P64" s="98" t="s">
        <v>138</v>
      </c>
      <c r="V64" s="102" t="s">
        <v>203</v>
      </c>
      <c r="W64" s="99">
        <v>1.4139999999999999</v>
      </c>
      <c r="Z64" s="97" t="s">
        <v>219</v>
      </c>
      <c r="AB64" s="98" t="s">
        <v>30</v>
      </c>
    </row>
    <row r="65" spans="1:28">
      <c r="D65" s="124" t="s">
        <v>220</v>
      </c>
      <c r="V65" s="102" t="s">
        <v>141</v>
      </c>
    </row>
    <row r="66" spans="1:28">
      <c r="A66" s="95">
        <v>25</v>
      </c>
      <c r="B66" s="96" t="s">
        <v>206</v>
      </c>
      <c r="C66" s="97" t="s">
        <v>221</v>
      </c>
      <c r="D66" s="124" t="s">
        <v>222</v>
      </c>
      <c r="E66" s="99">
        <v>6.8339999999999996</v>
      </c>
      <c r="F66" s="98" t="s">
        <v>159</v>
      </c>
      <c r="O66" s="98">
        <v>20</v>
      </c>
      <c r="P66" s="98" t="s">
        <v>138</v>
      </c>
      <c r="V66" s="102" t="s">
        <v>54</v>
      </c>
      <c r="Z66" s="97" t="s">
        <v>223</v>
      </c>
      <c r="AA66" s="97" t="s">
        <v>138</v>
      </c>
      <c r="AB66" s="98">
        <v>2</v>
      </c>
    </row>
    <row r="67" spans="1:28">
      <c r="D67" s="135" t="s">
        <v>224</v>
      </c>
      <c r="E67" s="136">
        <f>J67</f>
        <v>0</v>
      </c>
      <c r="H67" s="136"/>
      <c r="I67" s="136"/>
      <c r="J67" s="136"/>
      <c r="L67" s="137">
        <f>SUM(L63:L66)</f>
        <v>6.5861000000000003E-2</v>
      </c>
      <c r="N67" s="138">
        <f>SUM(N63:N66)</f>
        <v>0</v>
      </c>
      <c r="W67" s="99">
        <f>SUM(W63:W66)</f>
        <v>1.4139999999999999</v>
      </c>
    </row>
    <row r="69" spans="1:28">
      <c r="D69" s="135" t="s">
        <v>97</v>
      </c>
      <c r="E69" s="136">
        <f>J69</f>
        <v>0</v>
      </c>
      <c r="H69" s="136"/>
      <c r="I69" s="136"/>
      <c r="J69" s="136"/>
      <c r="L69" s="137">
        <f>+L61+L67</f>
        <v>0.13986700000000002</v>
      </c>
      <c r="N69" s="138">
        <f>+N61+N67</f>
        <v>0</v>
      </c>
      <c r="W69" s="99">
        <f>+W61+W67</f>
        <v>4.6210000000000004</v>
      </c>
    </row>
    <row r="71" spans="1:28">
      <c r="D71" s="139" t="s">
        <v>98</v>
      </c>
      <c r="E71" s="136">
        <f>J71</f>
        <v>0</v>
      </c>
      <c r="H71" s="136"/>
      <c r="I71" s="136"/>
      <c r="J71" s="136"/>
      <c r="L71" s="137">
        <f>+L52+L69</f>
        <v>13.010288480000002</v>
      </c>
      <c r="N71" s="138">
        <f>+N52+N69</f>
        <v>1.3089999999999999</v>
      </c>
      <c r="W71" s="99">
        <f>+W52+W69</f>
        <v>110.455</v>
      </c>
    </row>
  </sheetData>
  <printOptions horizontalCentered="1"/>
  <pageMargins left="0.2" right="0.09" top="0.62992125984251968" bottom="0.59055118110236227" header="0.51181102362204722" footer="0.35433070866141736"/>
  <pageSetup paperSize="9" scale="92" orientation="landscape" r:id="rId1"/>
  <headerFooter alignWithMargins="0">
    <oddFooter>&amp;R&amp;"Arial Narrow,Obyčejné"&amp;8Strana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GridLines="0" workbookViewId="0">
      <selection activeCell="D3" sqref="D3"/>
    </sheetView>
  </sheetViews>
  <sheetFormatPr defaultRowHeight="12.75"/>
  <cols>
    <col min="1" max="1" width="15.7109375" style="88" customWidth="1"/>
    <col min="2" max="3" width="45.7109375" style="88" customWidth="1"/>
    <col min="4" max="4" width="11.28515625" style="89" customWidth="1"/>
    <col min="5" max="16384" width="9.140625" style="1"/>
  </cols>
  <sheetData>
    <row r="1" spans="1:6">
      <c r="A1" s="82" t="s">
        <v>72</v>
      </c>
      <c r="B1" s="83"/>
      <c r="C1" s="83"/>
      <c r="D1" s="84" t="s">
        <v>225</v>
      </c>
    </row>
    <row r="2" spans="1:6">
      <c r="A2" s="82" t="s">
        <v>74</v>
      </c>
      <c r="B2" s="83"/>
      <c r="C2" s="83"/>
      <c r="D2" s="84" t="s">
        <v>75</v>
      </c>
    </row>
    <row r="3" spans="1:6">
      <c r="A3" s="82" t="s">
        <v>77</v>
      </c>
      <c r="B3" s="83"/>
      <c r="C3" s="83"/>
      <c r="D3" s="84" t="s">
        <v>78</v>
      </c>
    </row>
    <row r="4" spans="1:6">
      <c r="A4" s="83"/>
      <c r="B4" s="83"/>
      <c r="C4" s="83"/>
      <c r="D4" s="83"/>
    </row>
    <row r="5" spans="1:6">
      <c r="A5" s="82" t="s">
        <v>81</v>
      </c>
      <c r="B5" s="83"/>
      <c r="C5" s="83"/>
      <c r="D5" s="83"/>
    </row>
    <row r="6" spans="1:6">
      <c r="A6" s="82" t="s">
        <v>82</v>
      </c>
      <c r="B6" s="83"/>
      <c r="C6" s="83"/>
      <c r="D6" s="83"/>
    </row>
    <row r="7" spans="1:6">
      <c r="A7" s="82"/>
      <c r="B7" s="83"/>
      <c r="C7" s="83"/>
      <c r="D7" s="83"/>
    </row>
    <row r="8" spans="1:6">
      <c r="A8" s="1"/>
      <c r="B8" s="85"/>
      <c r="C8" s="86"/>
      <c r="D8" s="87"/>
    </row>
    <row r="9" spans="1:6">
      <c r="A9" s="118" t="s">
        <v>226</v>
      </c>
      <c r="B9" s="118" t="s">
        <v>227</v>
      </c>
      <c r="C9" s="118" t="s">
        <v>228</v>
      </c>
      <c r="D9" s="119" t="s">
        <v>229</v>
      </c>
      <c r="F9" s="1" t="s">
        <v>230</v>
      </c>
    </row>
    <row r="10" spans="1:6">
      <c r="A10" s="120"/>
      <c r="B10" s="120"/>
      <c r="C10" s="121"/>
      <c r="D10" s="122"/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landscape" r:id="rId1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Kryci list</vt:lpstr>
      <vt:lpstr>Rekapitulacia</vt:lpstr>
      <vt:lpstr>Prehlad</vt:lpstr>
      <vt:lpstr>Figury</vt:lpstr>
      <vt:lpstr>Figury!Názvy_tlače</vt:lpstr>
      <vt:lpstr>Prehlad!Názvy_tlače</vt:lpstr>
      <vt:lpstr>Rekapitulacia!Názvy_tlače</vt:lpstr>
      <vt:lpstr>Figury!Oblasť_tlače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Jolka</dc:creator>
  <cp:lastModifiedBy>Kristak</cp:lastModifiedBy>
  <cp:lastPrinted>2016-06-07T10:12:43Z</cp:lastPrinted>
  <dcterms:created xsi:type="dcterms:W3CDTF">1999-04-06T07:39:42Z</dcterms:created>
  <dcterms:modified xsi:type="dcterms:W3CDTF">2018-08-06T06:29:41Z</dcterms:modified>
</cp:coreProperties>
</file>