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aloha\POMOCNE\"/>
    </mc:Choice>
  </mc:AlternateContent>
  <bookViews>
    <workbookView xWindow="0" yWindow="0" windowWidth="28800" windowHeight="12435" activeTab="2"/>
  </bookViews>
  <sheets>
    <sheet name="Kryci list" sheetId="1" r:id="rId1"/>
    <sheet name="Rekapitulacia" sheetId="2" r:id="rId2"/>
    <sheet name="Prehlad" sheetId="3" r:id="rId3"/>
  </sheets>
  <definedNames>
    <definedName name="_FilterDatabase" hidden="1">#REF!</definedName>
    <definedName name="fakt1R">#REF!</definedName>
    <definedName name="_xlnm.Print_Titles" localSheetId="2">Prehlad!$8:$10</definedName>
    <definedName name="_xlnm.Print_Titles" localSheetId="1">Rekapitulacia!$8:$10</definedName>
    <definedName name="_xlnm.Print_Area" localSheetId="0">'Kryci list'!$A:$J</definedName>
    <definedName name="_xlnm.Print_Area" localSheetId="2">Prehlad!$A:$O</definedName>
    <definedName name="_xlnm.Print_Area" localSheetId="1">Rekapitulacia!$A:$F</definedName>
  </definedNames>
  <calcPr calcId="0" fullCalcOnLoad="1"/>
</workbook>
</file>

<file path=xl/calcChain.xml><?xml version="1.0" encoding="utf-8"?>
<calcChain xmlns="http://schemas.openxmlformats.org/spreadsheetml/2006/main">
  <c r="F1" i="1" l="1"/>
  <c r="F12" i="1"/>
  <c r="J12" i="1"/>
  <c r="F13" i="1"/>
  <c r="J13" i="1"/>
  <c r="F14" i="1"/>
  <c r="J14" i="1"/>
  <c r="D16" i="1"/>
  <c r="E16" i="1"/>
  <c r="F16" i="1"/>
  <c r="D17" i="1"/>
  <c r="E17" i="1"/>
  <c r="F17" i="1"/>
  <c r="F18" i="1"/>
  <c r="F19" i="1"/>
  <c r="D20" i="1"/>
  <c r="E20" i="1"/>
  <c r="F20" i="1"/>
  <c r="J20" i="1"/>
  <c r="F26" i="1"/>
  <c r="J26" i="1"/>
  <c r="J28" i="1"/>
  <c r="I29" i="1"/>
  <c r="J29" i="1"/>
  <c r="I30" i="1"/>
  <c r="J30" i="1"/>
  <c r="J31" i="1"/>
  <c r="D8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E21" i="3"/>
  <c r="H21" i="3"/>
  <c r="I21" i="3"/>
  <c r="J21" i="3"/>
  <c r="L21" i="3"/>
  <c r="N21" i="3"/>
  <c r="W21" i="3"/>
  <c r="H24" i="3"/>
  <c r="J24" i="3"/>
  <c r="L24" i="3"/>
  <c r="E25" i="3"/>
  <c r="H25" i="3"/>
  <c r="I25" i="3"/>
  <c r="J25" i="3"/>
  <c r="L25" i="3"/>
  <c r="N25" i="3"/>
  <c r="W25" i="3"/>
  <c r="H28" i="3"/>
  <c r="J28" i="3"/>
  <c r="L28" i="3"/>
  <c r="I29" i="3"/>
  <c r="J29" i="3"/>
  <c r="L29" i="3"/>
  <c r="E30" i="3"/>
  <c r="H30" i="3"/>
  <c r="I30" i="3"/>
  <c r="J30" i="3"/>
  <c r="L30" i="3"/>
  <c r="N30" i="3"/>
  <c r="W30" i="3"/>
  <c r="H33" i="3"/>
  <c r="J33" i="3"/>
  <c r="L33" i="3"/>
  <c r="E34" i="3"/>
  <c r="H34" i="3"/>
  <c r="I34" i="3"/>
  <c r="J34" i="3"/>
  <c r="L34" i="3"/>
  <c r="N34" i="3"/>
  <c r="W34" i="3"/>
  <c r="H37" i="3"/>
  <c r="J37" i="3"/>
  <c r="N37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E45" i="3"/>
  <c r="H45" i="3"/>
  <c r="I45" i="3"/>
  <c r="J45" i="3"/>
  <c r="L45" i="3"/>
  <c r="N45" i="3"/>
  <c r="W45" i="3"/>
  <c r="E47" i="3"/>
  <c r="H47" i="3"/>
  <c r="I47" i="3"/>
  <c r="J47" i="3"/>
  <c r="L47" i="3"/>
  <c r="N47" i="3"/>
  <c r="W47" i="3"/>
  <c r="H51" i="3"/>
  <c r="J51" i="3"/>
  <c r="L51" i="3"/>
  <c r="I52" i="3"/>
  <c r="J52" i="3"/>
  <c r="L52" i="3"/>
  <c r="H53" i="3"/>
  <c r="J53" i="3"/>
  <c r="L53" i="3"/>
  <c r="N53" i="3"/>
  <c r="H54" i="3"/>
  <c r="J54" i="3"/>
  <c r="H55" i="3"/>
  <c r="J55" i="3"/>
  <c r="E56" i="3"/>
  <c r="H56" i="3"/>
  <c r="I56" i="3"/>
  <c r="J56" i="3"/>
  <c r="L56" i="3"/>
  <c r="N56" i="3"/>
  <c r="W56" i="3"/>
  <c r="H59" i="3"/>
  <c r="J59" i="3"/>
  <c r="L59" i="3"/>
  <c r="H60" i="3"/>
  <c r="J60" i="3"/>
  <c r="L60" i="3"/>
  <c r="E61" i="3"/>
  <c r="H61" i="3"/>
  <c r="I61" i="3"/>
  <c r="J61" i="3"/>
  <c r="L61" i="3"/>
  <c r="N61" i="3"/>
  <c r="W61" i="3"/>
  <c r="E63" i="3"/>
  <c r="H63" i="3"/>
  <c r="I63" i="3"/>
  <c r="J63" i="3"/>
  <c r="L63" i="3"/>
  <c r="N63" i="3"/>
  <c r="W63" i="3"/>
  <c r="E65" i="3"/>
  <c r="H65" i="3"/>
  <c r="I65" i="3"/>
  <c r="J65" i="3"/>
  <c r="L65" i="3"/>
  <c r="N65" i="3"/>
  <c r="W65" i="3"/>
  <c r="B8" i="2"/>
  <c r="B12" i="2"/>
  <c r="C12" i="2"/>
  <c r="D12" i="2"/>
  <c r="E12" i="2"/>
  <c r="F12" i="2"/>
  <c r="G12" i="2"/>
  <c r="B13" i="2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B19" i="2"/>
  <c r="C19" i="2"/>
  <c r="D19" i="2"/>
  <c r="E19" i="2"/>
  <c r="F19" i="2"/>
  <c r="G19" i="2"/>
  <c r="B20" i="2"/>
  <c r="C20" i="2"/>
  <c r="D20" i="2"/>
  <c r="E20" i="2"/>
  <c r="F20" i="2"/>
  <c r="G20" i="2"/>
  <c r="B21" i="2"/>
  <c r="C21" i="2"/>
  <c r="D21" i="2"/>
  <c r="E21" i="2"/>
  <c r="F21" i="2"/>
  <c r="G21" i="2"/>
  <c r="B24" i="2"/>
  <c r="C24" i="2"/>
  <c r="D24" i="2"/>
  <c r="E24" i="2"/>
  <c r="F24" i="2"/>
  <c r="G24" i="2"/>
</calcChain>
</file>

<file path=xl/sharedStrings.xml><?xml version="1.0" encoding="utf-8"?>
<sst xmlns="http://schemas.openxmlformats.org/spreadsheetml/2006/main" count="421" uniqueCount="218">
  <si>
    <t xml:space="preserve"> Mesto Rožňava</t>
  </si>
  <si>
    <r>
      <t xml:space="preserve">        </t>
    </r>
    <r>
      <rPr>
        <sz val="11"/>
        <rFont val="Arial Narrow"/>
        <family val="2"/>
        <charset val="238"/>
      </rPr>
      <t xml:space="preserve"> </t>
    </r>
    <r>
      <rPr>
        <b/>
        <sz val="11"/>
        <rFont val="Arial Narrow"/>
        <family val="2"/>
        <charset val="238"/>
      </rPr>
      <t xml:space="preserve">Príloha č.4 </t>
    </r>
  </si>
  <si>
    <t>V module</t>
  </si>
  <si>
    <t>Hlavička1</t>
  </si>
  <si>
    <t>Mena</t>
  </si>
  <si>
    <t>Hlavička2</t>
  </si>
  <si>
    <t>Obdobie</t>
  </si>
  <si>
    <t>Stavba :Oprava schodov - Krásnohorská ulica</t>
  </si>
  <si>
    <t>Miesto:</t>
  </si>
  <si>
    <t>Rozpočet</t>
  </si>
  <si>
    <t>Krycí list rozpočtu v</t>
  </si>
  <si>
    <t>EUR</t>
  </si>
  <si>
    <t>JKSO :</t>
  </si>
  <si>
    <t>Čerpanie</t>
  </si>
  <si>
    <t>Krycí list splátky v</t>
  </si>
  <si>
    <t>za obdobie</t>
  </si>
  <si>
    <t>Mesiac 2011</t>
  </si>
  <si>
    <t>VK</t>
  </si>
  <si>
    <t>Krycí list výrobnej kalkulácie v</t>
  </si>
  <si>
    <t xml:space="preserve">Rozpočet: </t>
  </si>
  <si>
    <t xml:space="preserve">Zmluva č.: </t>
  </si>
  <si>
    <t>Spracoval:</t>
  </si>
  <si>
    <t>Dňa:</t>
  </si>
  <si>
    <t>VF</t>
  </si>
  <si>
    <t>Odberateľ:</t>
  </si>
  <si>
    <t>Mesto Rožňava, Šafárikova 29, 048 01 Rožňava</t>
  </si>
  <si>
    <t>IČO:</t>
  </si>
  <si>
    <t>DIČ:</t>
  </si>
  <si>
    <t>Dodávateľ:</t>
  </si>
  <si>
    <t>Projektant:</t>
  </si>
  <si>
    <t>A</t>
  </si>
  <si>
    <t xml:space="preserve"> ZRN</t>
  </si>
  <si>
    <t>Konštrukcie</t>
  </si>
  <si>
    <t>Špecifikovaný materiál</t>
  </si>
  <si>
    <t>Spolu ZRN</t>
  </si>
  <si>
    <t>B</t>
  </si>
  <si>
    <t>IN - Individuálne náklady</t>
  </si>
  <si>
    <t xml:space="preserve"> HSV:</t>
  </si>
  <si>
    <t xml:space="preserve"> Práce nadčas</t>
  </si>
  <si>
    <t xml:space="preserve"> PSV:</t>
  </si>
  <si>
    <t xml:space="preserve"> Murárske výpomoce</t>
  </si>
  <si>
    <t xml:space="preserve"> MCE:</t>
  </si>
  <si>
    <t xml:space="preserve"> Bez pevnej podlahy</t>
  </si>
  <si>
    <t xml:space="preserve"> Iné:</t>
  </si>
  <si>
    <t xml:space="preserve"> </t>
  </si>
  <si>
    <t xml:space="preserve"> Súčet:</t>
  </si>
  <si>
    <t xml:space="preserve">Súčet riadkov 6 až 9: </t>
  </si>
  <si>
    <t>C</t>
  </si>
  <si>
    <t>NUS - náklady umiestnenia stavby</t>
  </si>
  <si>
    <t>D</t>
  </si>
  <si>
    <t>ON - ostatné náklady</t>
  </si>
  <si>
    <t xml:space="preserve"> Zariadenie staveniska</t>
  </si>
  <si>
    <t xml:space="preserve"> Ostatné náklady uvedené v rozpočte</t>
  </si>
  <si>
    <t xml:space="preserve"> Prevádzkové vplyvy</t>
  </si>
  <si>
    <t xml:space="preserve"> Inžinierska činnosť</t>
  </si>
  <si>
    <t xml:space="preserve"> Sťažené podmienky</t>
  </si>
  <si>
    <t xml:space="preserve"> Projektové práce</t>
  </si>
  <si>
    <t xml:space="preserve">Sučet riadkov 11 až 14: </t>
  </si>
  <si>
    <t xml:space="preserve">Sučet riadkov 16 až 19: </t>
  </si>
  <si>
    <t>projektant, rozpočtár cenár</t>
  </si>
  <si>
    <t>pečiatka:</t>
  </si>
  <si>
    <t>E</t>
  </si>
  <si>
    <t>Celkové náklady</t>
  </si>
  <si>
    <t xml:space="preserve">Súčet riadkov 5, 10, 15 a 20: </t>
  </si>
  <si>
    <t>podpis:</t>
  </si>
  <si>
    <t xml:space="preserve"> DPH  20% z:</t>
  </si>
  <si>
    <t>dátum:</t>
  </si>
  <si>
    <t xml:space="preserve"> DPH   0% z:</t>
  </si>
  <si>
    <t xml:space="preserve">Sučet riadkov 21 až 23: </t>
  </si>
  <si>
    <t>F</t>
  </si>
  <si>
    <t xml:space="preserve"> Odpočet - prípočet</t>
  </si>
  <si>
    <t>odberateľ, obstarávateľ</t>
  </si>
  <si>
    <t>dodávateľ, zhotoviteľ</t>
  </si>
  <si>
    <t>Odberateľ: Mesto Rožňava, Šafárikova 29, 048 01 Rožňava</t>
  </si>
  <si>
    <t xml:space="preserve">Spracoval:                                         </t>
  </si>
  <si>
    <t xml:space="preserve">Projektant: </t>
  </si>
  <si>
    <t xml:space="preserve">JKSO : </t>
  </si>
  <si>
    <t>Rekapitulácia rozpočtu v</t>
  </si>
  <si>
    <t xml:space="preserve">Dodávateľ: </t>
  </si>
  <si>
    <t>Dátum: 23.09.2019</t>
  </si>
  <si>
    <t>Rekapitulácia splátky v</t>
  </si>
  <si>
    <t>Rekapitulácia výrobnej kalkulácie v</t>
  </si>
  <si>
    <t>Mesto Rožňava</t>
  </si>
  <si>
    <t>Popis položky, stavebného dielu, remesla</t>
  </si>
  <si>
    <t>Špecifikovaný</t>
  </si>
  <si>
    <t>Spolu</t>
  </si>
  <si>
    <t>Hmotnosť v tonách</t>
  </si>
  <si>
    <t>Suť v tonách</t>
  </si>
  <si>
    <t>materiál</t>
  </si>
  <si>
    <t>Nh</t>
  </si>
  <si>
    <t>1 - ZEMNE PRÁCE</t>
  </si>
  <si>
    <t>2 - ZÁKLADY</t>
  </si>
  <si>
    <t>5 - KOMUNIKÁCIE</t>
  </si>
  <si>
    <t>6 - ÚPRAVY POVRCHOV, PODLAHY, VÝPLNE</t>
  </si>
  <si>
    <t>9 - OSTATNÉ KONŠTRUKCIE A PRÁCE</t>
  </si>
  <si>
    <t xml:space="preserve">PRÁCE A DODÁVKY HSV  spolu: </t>
  </si>
  <si>
    <t>767 - Konštrukcie doplnk. kovové stavebné</t>
  </si>
  <si>
    <t>783 - Nátery</t>
  </si>
  <si>
    <t xml:space="preserve">PRÁCE A DODÁVKY PSV  spolu: </t>
  </si>
  <si>
    <t>Za rozpočet celkom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</si>
  <si>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</si>
  <si>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</si>
  <si>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</si>
  <si>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</si>
  <si>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</si>
  <si>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</si>
  <si>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</si>
  <si>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</si>
  <si>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</si>
  <si>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</si>
  <si>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DPH</t>
  </si>
  <si>
    <t>Pozícia</t>
  </si>
  <si>
    <t>Vyňatý</t>
  </si>
  <si>
    <t>Vysoká sadzba</t>
  </si>
  <si>
    <t>Typ</t>
  </si>
  <si>
    <t>X</t>
  </si>
  <si>
    <t>Y</t>
  </si>
  <si>
    <t>Klasifikácia</t>
  </si>
  <si>
    <t>Katalógové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</si>
  <si>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</si>
  <si>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</si>
  <si>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</si>
  <si>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</si>
  <si>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</si>
  <si>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</si>
  <si>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</si>
  <si>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</si>
  <si>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</si>
  <si>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</si>
  <si>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</si>
  <si>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</si>
  <si>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</si>
  <si>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</si>
  <si>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</si>
  <si>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</si>
  <si>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PRÁCE A DODÁVKY HSV</t>
  </si>
  <si>
    <t>272</t>
  </si>
  <si>
    <t xml:space="preserve">13130-1201   </t>
  </si>
  <si>
    <t>Hĺbenie jám zapaž. v horn. tr. 4 do 100 m3</t>
  </si>
  <si>
    <t>m3</t>
  </si>
  <si>
    <t xml:space="preserve">                    </t>
  </si>
  <si>
    <t>45.11.21</t>
  </si>
  <si>
    <t xml:space="preserve">13130-1209   </t>
  </si>
  <si>
    <t>Príplatok za lepivosť horn. tr. 4</t>
  </si>
  <si>
    <t xml:space="preserve">16110-1101   </t>
  </si>
  <si>
    <t>Zvislé premiestnenie výkopu horn. tr. 1-4 nad 1 m do 2,5 m</t>
  </si>
  <si>
    <t>45.11.24</t>
  </si>
  <si>
    <t xml:space="preserve">16220-1102   </t>
  </si>
  <si>
    <t>Vodorovné premiestnenie výkopu do 50 m horn. tr. 1-4</t>
  </si>
  <si>
    <t xml:space="preserve">16260-1102   </t>
  </si>
  <si>
    <t>Vodorovné premiestnenie výkopu do 5000 m horn. tr. 1-4</t>
  </si>
  <si>
    <t xml:space="preserve">16710-1101   </t>
  </si>
  <si>
    <t>Nakladanie výkopku do 100 m3 v horn. tr. 1-4</t>
  </si>
  <si>
    <t xml:space="preserve">17120-1201   </t>
  </si>
  <si>
    <t>Uloženie sypaniny na skládku</t>
  </si>
  <si>
    <t xml:space="preserve">1 - ZEMNE PRÁCE  spolu: </t>
  </si>
  <si>
    <t>011</t>
  </si>
  <si>
    <t xml:space="preserve">27531-3611   </t>
  </si>
  <si>
    <t>Základové pätky z betónu prostého tr. C16/20</t>
  </si>
  <si>
    <t>45.25.32</t>
  </si>
  <si>
    <t xml:space="preserve">2 - ZÁKLADY  spolu: </t>
  </si>
  <si>
    <t xml:space="preserve">59681-1111   </t>
  </si>
  <si>
    <t>Kladenie betónovej dlažby pre chodcov do lôžka z kameniva ťaženého</t>
  </si>
  <si>
    <t>m2</t>
  </si>
  <si>
    <t>45.23.12</t>
  </si>
  <si>
    <t>MAT</t>
  </si>
  <si>
    <t xml:space="preserve">592 456800   </t>
  </si>
  <si>
    <t>Dlažba betónová</t>
  </si>
  <si>
    <t>26.61.11</t>
  </si>
  <si>
    <t xml:space="preserve">5 - KOMUNIKÁCIE  spolu: </t>
  </si>
  <si>
    <t xml:space="preserve">63131-5611   </t>
  </si>
  <si>
    <t>Mazanina z betónu prostého tr. C16/20 hr. 12-24 cm</t>
  </si>
  <si>
    <t xml:space="preserve">6 - ÚPRAVY POVRCHOV, PODLAHY, VÝPLNE  spolu: </t>
  </si>
  <si>
    <t>013</t>
  </si>
  <si>
    <t xml:space="preserve">96504-3341   </t>
  </si>
  <si>
    <t>Búranie bet. základu,podkladu s poterom hr. do 10 cm nad 4 m2</t>
  </si>
  <si>
    <t>45.11.11</t>
  </si>
  <si>
    <t xml:space="preserve">97908-1111   </t>
  </si>
  <si>
    <t>Odvoz sute a vybúraných hmôt na skládku do 1 km</t>
  </si>
  <si>
    <t>t</t>
  </si>
  <si>
    <t xml:space="preserve">97908-1121   </t>
  </si>
  <si>
    <t>Odvoz sute a vybúraných hmôt na skládku každý ďalší 1 km</t>
  </si>
  <si>
    <t xml:space="preserve">97908-2111   </t>
  </si>
  <si>
    <t>Vnútrostavenisková doprava sute a vybúraných hmôt do 10 m</t>
  </si>
  <si>
    <t xml:space="preserve">97908-2121   </t>
  </si>
  <si>
    <t>Vnútrost. doprava sute a vybúraných hmôt každých ďalších 5 m</t>
  </si>
  <si>
    <t xml:space="preserve">97913-1409   </t>
  </si>
  <si>
    <t>Poplatok za ulož.a znešk.staveb.sute na vymedzených skládkach "O"-ostatný odpad</t>
  </si>
  <si>
    <t xml:space="preserve">99801-1001   </t>
  </si>
  <si>
    <t>Presun hmôt pre budovy do 6 m</t>
  </si>
  <si>
    <t>45.21.6*</t>
  </si>
  <si>
    <t xml:space="preserve">99801-1015   </t>
  </si>
  <si>
    <t>Prípl. za zväčšený presun do 1 km</t>
  </si>
  <si>
    <t xml:space="preserve">9 - OSTATNÉ KONŠTRUKCIE A PRÁCE  spolu: </t>
  </si>
  <si>
    <t>PRÁCE A DODÁVKY PSV</t>
  </si>
  <si>
    <t>767</t>
  </si>
  <si>
    <t xml:space="preserve">76799-5107   </t>
  </si>
  <si>
    <t xml:space="preserve">Montáž atypických stavebných doplnk. konštrukcií </t>
  </si>
  <si>
    <t>kg</t>
  </si>
  <si>
    <t>I</t>
  </si>
  <si>
    <t>45.42.12</t>
  </si>
  <si>
    <t xml:space="preserve">553 000020   </t>
  </si>
  <si>
    <t>Oceľové konštrukcie - predbežná cena, vrátane spojovacieho materiálu</t>
  </si>
  <si>
    <t>28.11.23</t>
  </si>
  <si>
    <t xml:space="preserve">76799-6804   </t>
  </si>
  <si>
    <t>Demontáž ostatných doplnkov, do 500 kg</t>
  </si>
  <si>
    <t xml:space="preserve">99876-7201   </t>
  </si>
  <si>
    <t>Presun hmôt pre kovové stav. doplnk. konštr. v objektoch výšky do 6 m</t>
  </si>
  <si>
    <t xml:space="preserve">99876-7292   </t>
  </si>
  <si>
    <t>Prípl. za zväčšený presun hmôt do 100 m pre kov. stav. konštr.</t>
  </si>
  <si>
    <t xml:space="preserve">767 - Konštrukcie doplnk. kovové stavebné  spolu: </t>
  </si>
  <si>
    <t>783</t>
  </si>
  <si>
    <t xml:space="preserve">78327-1001   </t>
  </si>
  <si>
    <t>Nátery kov. stav. dopln. konšt. polyuret. jednon.+2x email</t>
  </si>
  <si>
    <t>45.44.21</t>
  </si>
  <si>
    <t xml:space="preserve">78327-1007   </t>
  </si>
  <si>
    <t>Nátery kov. stav. dopln. konšt. polyuret. základné</t>
  </si>
  <si>
    <t xml:space="preserve">783 - Nátery  spolu: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</si>
</sst>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_-* #,##0\ &quot;Sk&quot;_-;\-* #,##0\ &quot;Sk&quot;_-;_-* &quot;-&quot;\ &quot;Sk&quot;_-;_-@_-"/>
    <numFmt numFmtId="182" formatCode="#,##0.000"/>
    <numFmt numFmtId="183" formatCode="#,##0.00000"/>
    <numFmt numFmtId="184" formatCode="#,##0&quot; &quot;"/>
    <numFmt numFmtId="189" formatCode="#,##0&quot; Sk&quot;;[Red]&quot;-&quot;#,##0&quot; Sk&quot;"/>
    <numFmt numFmtId="197" formatCode="0.000"/>
  </numFmts>
  <fonts count="22">
    <font>
      <sz val="10"/>
      <name val="Arial"/>
      <charset val="238"/>
    </font>
    <font>
      <sz val="8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7"/>
      <name val="Letter Gothic CE"/>
      <charset val="238"/>
    </font>
    <font>
      <sz val="8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8"/>
      <color theme="3"/>
      <name val="Calibri Light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6" fillId="0" borderId="1">
      <alignment vertical="center"/>
    </xf>
    <xf numFmtId="0" fontId="6" fillId="0" borderId="1" applyFont="0" applyFill="0" applyBorder="0">
      <alignment vertical="center"/>
    </xf>
    <xf numFmtId="189" fontId="6" fillId="0" borderId="1"/>
    <xf numFmtId="0" fontId="6" fillId="0" borderId="1" applyFont="0" applyFill="0"/>
    <xf numFmtId="170" fontId="5" fillId="0" borderId="0" applyFont="0" applyFill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2" applyNumberFormat="0" applyFill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4" fillId="0" borderId="0"/>
    <xf numFmtId="0" fontId="4" fillId="0" borderId="0"/>
    <xf numFmtId="0" fontId="6" fillId="0" borderId="3" applyBorder="0">
      <alignment vertical="center"/>
    </xf>
    <xf numFmtId="0" fontId="12" fillId="0" borderId="0" applyNumberFormat="0" applyFill="0" applyBorder="0" applyAlignment="0" applyProtection="0"/>
    <xf numFmtId="0" fontId="6" fillId="0" borderId="3">
      <alignment vertical="center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72" applyNumberFormat="0" applyFill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</cellStyleXfs>
  <cellXfs count="138">
    <xf numFmtId="0" fontId="0" fillId="0" borderId="0" xfId="0"/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/>
    <xf numFmtId="0" fontId="2" fillId="0" borderId="0" xfId="0" applyFont="1" applyProtection="1"/>
    <xf numFmtId="182" fontId="1" fillId="0" borderId="0" xfId="0" applyNumberFormat="1" applyFont="1" applyProtection="1"/>
    <xf numFmtId="4" fontId="1" fillId="0" borderId="0" xfId="0" applyNumberFormat="1" applyFont="1" applyProtection="1"/>
    <xf numFmtId="183" fontId="1" fillId="0" borderId="0" xfId="0" applyNumberFormat="1" applyFont="1" applyProtection="1"/>
    <xf numFmtId="49" fontId="1" fillId="0" borderId="0" xfId="0" applyNumberFormat="1" applyFont="1" applyProtection="1"/>
    <xf numFmtId="0" fontId="3" fillId="0" borderId="0" xfId="0" applyFont="1" applyProtection="1"/>
    <xf numFmtId="0" fontId="1" fillId="0" borderId="4" xfId="28" applyFont="1" applyBorder="1" applyAlignment="1">
      <alignment horizontal="left" vertical="center"/>
    </xf>
    <xf numFmtId="0" fontId="1" fillId="0" borderId="5" xfId="28" applyFont="1" applyBorder="1" applyAlignment="1">
      <alignment horizontal="left" vertical="center"/>
    </xf>
    <xf numFmtId="0" fontId="1" fillId="0" borderId="5" xfId="28" applyFont="1" applyBorder="1" applyAlignment="1">
      <alignment horizontal="right" vertical="center"/>
    </xf>
    <xf numFmtId="0" fontId="1" fillId="0" borderId="6" xfId="28" applyFont="1" applyBorder="1" applyAlignment="1">
      <alignment horizontal="left" vertical="center"/>
    </xf>
    <xf numFmtId="0" fontId="1" fillId="0" borderId="7" xfId="28" applyFont="1" applyBorder="1" applyAlignment="1">
      <alignment horizontal="left" vertical="center"/>
    </xf>
    <xf numFmtId="0" fontId="1" fillId="0" borderId="8" xfId="28" applyFont="1" applyBorder="1" applyAlignment="1">
      <alignment horizontal="left" vertical="center"/>
    </xf>
    <xf numFmtId="0" fontId="1" fillId="0" borderId="8" xfId="28" applyFont="1" applyBorder="1" applyAlignment="1">
      <alignment horizontal="right" vertical="center"/>
    </xf>
    <xf numFmtId="0" fontId="1" fillId="0" borderId="9" xfId="28" applyFont="1" applyBorder="1" applyAlignment="1">
      <alignment horizontal="left" vertical="center"/>
    </xf>
    <xf numFmtId="0" fontId="1" fillId="0" borderId="10" xfId="28" applyFont="1" applyBorder="1" applyAlignment="1">
      <alignment horizontal="left" vertical="center"/>
    </xf>
    <xf numFmtId="0" fontId="1" fillId="0" borderId="11" xfId="28" applyFont="1" applyBorder="1" applyAlignment="1">
      <alignment horizontal="left" vertical="center"/>
    </xf>
    <xf numFmtId="0" fontId="1" fillId="0" borderId="11" xfId="28" applyFont="1" applyBorder="1" applyAlignment="1">
      <alignment horizontal="right" vertical="center"/>
    </xf>
    <xf numFmtId="0" fontId="1" fillId="0" borderId="12" xfId="28" applyFont="1" applyBorder="1" applyAlignment="1">
      <alignment horizontal="left" vertical="center"/>
    </xf>
    <xf numFmtId="0" fontId="1" fillId="0" borderId="13" xfId="28" applyFont="1" applyBorder="1" applyAlignment="1">
      <alignment horizontal="left" vertical="center"/>
    </xf>
    <xf numFmtId="0" fontId="1" fillId="0" borderId="14" xfId="28" applyFont="1" applyBorder="1" applyAlignment="1">
      <alignment horizontal="right" vertical="center"/>
    </xf>
    <xf numFmtId="0" fontId="1" fillId="0" borderId="14" xfId="28" applyFont="1" applyBorder="1" applyAlignment="1">
      <alignment horizontal="left" vertical="center"/>
    </xf>
    <xf numFmtId="0" fontId="1" fillId="0" borderId="15" xfId="28" applyFont="1" applyBorder="1" applyAlignment="1">
      <alignment horizontal="left" vertical="center"/>
    </xf>
    <xf numFmtId="0" fontId="1" fillId="0" borderId="16" xfId="28" applyFont="1" applyBorder="1" applyAlignment="1">
      <alignment horizontal="right" vertical="center"/>
    </xf>
    <xf numFmtId="0" fontId="1" fillId="0" borderId="16" xfId="28" applyFont="1" applyBorder="1" applyAlignment="1">
      <alignment horizontal="left" vertical="center"/>
    </xf>
    <xf numFmtId="0" fontId="1" fillId="0" borderId="17" xfId="28" applyFont="1" applyBorder="1" applyAlignment="1">
      <alignment horizontal="left" vertical="center"/>
    </xf>
    <xf numFmtId="0" fontId="1" fillId="0" borderId="18" xfId="28" applyFont="1" applyBorder="1" applyAlignment="1">
      <alignment horizontal="left" vertical="center"/>
    </xf>
    <xf numFmtId="0" fontId="1" fillId="0" borderId="19" xfId="28" applyFont="1" applyBorder="1" applyAlignment="1">
      <alignment horizontal="left" vertical="center"/>
    </xf>
    <xf numFmtId="0" fontId="1" fillId="0" borderId="20" xfId="28" applyFont="1" applyBorder="1" applyAlignment="1">
      <alignment horizontal="left" vertical="center"/>
    </xf>
    <xf numFmtId="0" fontId="1" fillId="0" borderId="21" xfId="28" applyFont="1" applyBorder="1" applyAlignment="1">
      <alignment horizontal="left" vertical="center"/>
    </xf>
    <xf numFmtId="0" fontId="1" fillId="0" borderId="22" xfId="28" applyFont="1" applyBorder="1" applyAlignment="1">
      <alignment horizontal="left" vertical="center"/>
    </xf>
    <xf numFmtId="0" fontId="1" fillId="0" borderId="22" xfId="28" applyFont="1" applyBorder="1" applyAlignment="1">
      <alignment horizontal="center" vertical="center"/>
    </xf>
    <xf numFmtId="0" fontId="1" fillId="0" borderId="23" xfId="28" applyFont="1" applyBorder="1" applyAlignment="1">
      <alignment horizontal="center" vertical="center"/>
    </xf>
    <xf numFmtId="0" fontId="1" fillId="0" borderId="24" xfId="28" applyFont="1" applyBorder="1" applyAlignment="1">
      <alignment horizontal="center" vertical="center"/>
    </xf>
    <xf numFmtId="0" fontId="1" fillId="0" borderId="25" xfId="28" applyFont="1" applyBorder="1" applyAlignment="1">
      <alignment horizontal="center" vertical="center"/>
    </xf>
    <xf numFmtId="0" fontId="1" fillId="0" borderId="26" xfId="28" applyFont="1" applyBorder="1" applyAlignment="1">
      <alignment horizontal="center" vertical="center"/>
    </xf>
    <xf numFmtId="0" fontId="1" fillId="0" borderId="27" xfId="28" applyFont="1" applyBorder="1" applyAlignment="1">
      <alignment horizontal="center" vertical="center"/>
    </xf>
    <xf numFmtId="0" fontId="1" fillId="0" borderId="28" xfId="28" applyFont="1" applyBorder="1" applyAlignment="1">
      <alignment horizontal="left" vertical="center"/>
    </xf>
    <xf numFmtId="0" fontId="1" fillId="0" borderId="29" xfId="28" applyFont="1" applyBorder="1" applyAlignment="1">
      <alignment horizontal="left" vertical="center"/>
    </xf>
    <xf numFmtId="0" fontId="1" fillId="0" borderId="30" xfId="28" applyFont="1" applyBorder="1" applyAlignment="1">
      <alignment horizontal="center" vertical="center"/>
    </xf>
    <xf numFmtId="0" fontId="1" fillId="0" borderId="3" xfId="28" applyFont="1" applyBorder="1" applyAlignment="1">
      <alignment horizontal="left" vertical="center"/>
    </xf>
    <xf numFmtId="0" fontId="1" fillId="0" borderId="31" xfId="28" applyFont="1" applyBorder="1" applyAlignment="1">
      <alignment horizontal="left" vertical="center"/>
    </xf>
    <xf numFmtId="0" fontId="1" fillId="0" borderId="32" xfId="28" applyFont="1" applyBorder="1" applyAlignment="1">
      <alignment horizontal="center" vertical="center"/>
    </xf>
    <xf numFmtId="0" fontId="1" fillId="0" borderId="33" xfId="28" applyFont="1" applyBorder="1" applyAlignment="1">
      <alignment horizontal="left" vertical="center"/>
    </xf>
    <xf numFmtId="0" fontId="1" fillId="0" borderId="34" xfId="28" applyFont="1" applyBorder="1" applyAlignment="1">
      <alignment horizontal="center" vertical="center"/>
    </xf>
    <xf numFmtId="0" fontId="1" fillId="0" borderId="35" xfId="28" applyFont="1" applyBorder="1" applyAlignment="1">
      <alignment horizontal="left" vertical="center"/>
    </xf>
    <xf numFmtId="10" fontId="1" fillId="0" borderId="35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left" vertical="center"/>
    </xf>
    <xf numFmtId="0" fontId="1" fillId="0" borderId="34" xfId="28" applyFont="1" applyBorder="1" applyAlignment="1">
      <alignment horizontal="right" vertical="center"/>
    </xf>
    <xf numFmtId="0" fontId="1" fillId="0" borderId="37" xfId="28" applyFont="1" applyBorder="1" applyAlignment="1">
      <alignment horizontal="center" vertical="center"/>
    </xf>
    <xf numFmtId="0" fontId="1" fillId="0" borderId="38" xfId="28" applyFont="1" applyBorder="1" applyAlignment="1">
      <alignment horizontal="left" vertical="center"/>
    </xf>
    <xf numFmtId="0" fontId="1" fillId="0" borderId="38" xfId="28" applyFont="1" applyBorder="1" applyAlignment="1">
      <alignment horizontal="right" vertical="center"/>
    </xf>
    <xf numFmtId="0" fontId="1" fillId="0" borderId="39" xfId="28" applyFont="1" applyBorder="1" applyAlignment="1">
      <alignment horizontal="right" vertical="center"/>
    </xf>
    <xf numFmtId="3" fontId="1" fillId="0" borderId="0" xfId="28" applyNumberFormat="1" applyFont="1" applyBorder="1" applyAlignment="1">
      <alignment horizontal="right" vertical="center"/>
    </xf>
    <xf numFmtId="0" fontId="1" fillId="0" borderId="37" xfId="28" applyFont="1" applyBorder="1" applyAlignment="1">
      <alignment horizontal="left" vertical="center"/>
    </xf>
    <xf numFmtId="0" fontId="1" fillId="0" borderId="0" xfId="28" applyFont="1" applyBorder="1" applyAlignment="1">
      <alignment horizontal="right" vertical="center"/>
    </xf>
    <xf numFmtId="0" fontId="1" fillId="0" borderId="0" xfId="28" applyFont="1" applyBorder="1" applyAlignment="1">
      <alignment horizontal="left" vertical="center"/>
    </xf>
    <xf numFmtId="0" fontId="1" fillId="0" borderId="40" xfId="28" applyFont="1" applyBorder="1" applyAlignment="1">
      <alignment horizontal="right" vertical="center"/>
    </xf>
    <xf numFmtId="0" fontId="1" fillId="0" borderId="41" xfId="28" applyFont="1" applyBorder="1" applyAlignment="1">
      <alignment horizontal="right" vertical="center"/>
    </xf>
    <xf numFmtId="3" fontId="1" fillId="0" borderId="40" xfId="28" applyNumberFormat="1" applyFont="1" applyBorder="1" applyAlignment="1">
      <alignment horizontal="right" vertical="center"/>
    </xf>
    <xf numFmtId="3" fontId="1" fillId="0" borderId="42" xfId="28" applyNumberFormat="1" applyFont="1" applyBorder="1" applyAlignment="1">
      <alignment horizontal="right" vertical="center"/>
    </xf>
    <xf numFmtId="0" fontId="1" fillId="0" borderId="43" xfId="28" applyFont="1" applyBorder="1" applyAlignment="1">
      <alignment horizontal="left" vertical="center"/>
    </xf>
    <xf numFmtId="0" fontId="1" fillId="0" borderId="38" xfId="28" applyFont="1" applyBorder="1" applyAlignment="1">
      <alignment horizontal="center" vertical="center"/>
    </xf>
    <xf numFmtId="0" fontId="1" fillId="0" borderId="44" xfId="28" applyFont="1" applyBorder="1" applyAlignment="1">
      <alignment horizontal="center" vertical="center"/>
    </xf>
    <xf numFmtId="0" fontId="1" fillId="0" borderId="45" xfId="28" applyFont="1" applyBorder="1" applyAlignment="1">
      <alignment horizontal="left" vertical="center"/>
    </xf>
    <xf numFmtId="0" fontId="1" fillId="0" borderId="0" xfId="28" applyFont="1"/>
    <xf numFmtId="0" fontId="1" fillId="0" borderId="0" xfId="28" applyFont="1" applyAlignment="1">
      <alignment horizontal="left" vertical="center"/>
    </xf>
    <xf numFmtId="0" fontId="1" fillId="0" borderId="24" xfId="28" applyFont="1" applyBorder="1" applyAlignment="1">
      <alignment horizontal="left" vertical="center"/>
    </xf>
    <xf numFmtId="0" fontId="3" fillId="0" borderId="46" xfId="28" applyFont="1" applyBorder="1" applyAlignment="1">
      <alignment horizontal="center" vertical="center"/>
    </xf>
    <xf numFmtId="0" fontId="3" fillId="0" borderId="47" xfId="28" applyFont="1" applyBorder="1" applyAlignment="1">
      <alignment horizontal="center" vertical="center"/>
    </xf>
    <xf numFmtId="0" fontId="1" fillId="0" borderId="48" xfId="28" applyFont="1" applyBorder="1" applyAlignment="1">
      <alignment horizontal="left" vertical="center"/>
    </xf>
    <xf numFmtId="184" fontId="1" fillId="0" borderId="49" xfId="28" applyNumberFormat="1" applyFont="1" applyBorder="1" applyAlignment="1">
      <alignment horizontal="right" vertical="center"/>
    </xf>
    <xf numFmtId="0" fontId="1" fillId="0" borderId="36" xfId="28" applyFont="1" applyBorder="1" applyAlignment="1">
      <alignment horizontal="right" vertical="center"/>
    </xf>
    <xf numFmtId="0" fontId="1" fillId="0" borderId="50" xfId="28" applyNumberFormat="1" applyFont="1" applyBorder="1" applyAlignment="1">
      <alignment horizontal="left" vertical="center"/>
    </xf>
    <xf numFmtId="10" fontId="1" fillId="0" borderId="16" xfId="28" applyNumberFormat="1" applyFont="1" applyBorder="1" applyAlignment="1">
      <alignment horizontal="right" vertical="center"/>
    </xf>
    <xf numFmtId="10" fontId="1" fillId="0" borderId="8" xfId="28" applyNumberFormat="1" applyFont="1" applyBorder="1" applyAlignment="1">
      <alignment horizontal="right" vertical="center"/>
    </xf>
    <xf numFmtId="10" fontId="1" fillId="0" borderId="51" xfId="28" applyNumberFormat="1" applyFont="1" applyBorder="1" applyAlignment="1">
      <alignment horizontal="right" vertical="center"/>
    </xf>
    <xf numFmtId="0" fontId="1" fillId="0" borderId="4" xfId="28" applyFont="1" applyBorder="1" applyAlignment="1">
      <alignment horizontal="right" vertical="center"/>
    </xf>
    <xf numFmtId="0" fontId="1" fillId="0" borderId="15" xfId="28" applyFont="1" applyBorder="1" applyAlignment="1">
      <alignment horizontal="right" vertical="center"/>
    </xf>
    <xf numFmtId="0" fontId="1" fillId="0" borderId="18" xfId="28" applyFont="1" applyBorder="1" applyAlignment="1">
      <alignment horizontal="right" vertical="center"/>
    </xf>
    <xf numFmtId="0" fontId="1" fillId="0" borderId="19" xfId="28" applyFont="1" applyBorder="1" applyAlignment="1">
      <alignment horizontal="right" vertical="center"/>
    </xf>
    <xf numFmtId="0" fontId="1" fillId="0" borderId="52" xfId="0" applyNumberFormat="1" applyFont="1" applyBorder="1" applyAlignment="1" applyProtection="1">
      <alignment horizontal="center"/>
    </xf>
    <xf numFmtId="0" fontId="1" fillId="0" borderId="53" xfId="0" applyNumberFormat="1" applyFont="1" applyBorder="1" applyAlignment="1" applyProtection="1">
      <alignment horizontal="center"/>
    </xf>
    <xf numFmtId="0" fontId="1" fillId="0" borderId="54" xfId="0" applyNumberFormat="1" applyFont="1" applyBorder="1" applyAlignment="1" applyProtection="1">
      <alignment horizontal="center"/>
    </xf>
    <xf numFmtId="0" fontId="1" fillId="0" borderId="55" xfId="0" applyNumberFormat="1" applyFont="1" applyBorder="1" applyAlignment="1" applyProtection="1">
      <alignment horizontal="center"/>
    </xf>
    <xf numFmtId="0" fontId="2" fillId="0" borderId="0" xfId="27" applyFont="1" applyAlignment="1">
      <alignment horizontal="left" vertical="center"/>
    </xf>
    <xf numFmtId="0" fontId="7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3" fontId="1" fillId="0" borderId="56" xfId="28" applyNumberFormat="1" applyFont="1" applyBorder="1" applyAlignment="1">
      <alignment horizontal="right" vertical="center"/>
    </xf>
    <xf numFmtId="3" fontId="1" fillId="0" borderId="41" xfId="28" applyNumberFormat="1" applyFont="1" applyBorder="1" applyAlignment="1">
      <alignment horizontal="right" vertical="center"/>
    </xf>
    <xf numFmtId="3" fontId="1" fillId="0" borderId="57" xfId="28" applyNumberFormat="1" applyFont="1" applyBorder="1" applyAlignment="1">
      <alignment horizontal="right" vertical="center"/>
    </xf>
    <xf numFmtId="3" fontId="1" fillId="0" borderId="6" xfId="28" applyNumberFormat="1" applyFont="1" applyBorder="1" applyAlignment="1">
      <alignment horizontal="right" vertical="center"/>
    </xf>
    <xf numFmtId="3" fontId="1" fillId="0" borderId="17" xfId="28" applyNumberFormat="1" applyFont="1" applyBorder="1" applyAlignment="1">
      <alignment horizontal="right" vertical="center"/>
    </xf>
    <xf numFmtId="3" fontId="1" fillId="0" borderId="20" xfId="28" applyNumberFormat="1" applyFont="1" applyBorder="1" applyAlignment="1">
      <alignment horizontal="right" vertical="center"/>
    </xf>
    <xf numFmtId="0" fontId="1" fillId="0" borderId="0" xfId="0" applyFont="1" applyAlignment="1" applyProtection="1">
      <alignment horizontal="right" vertical="top"/>
    </xf>
    <xf numFmtId="49" fontId="1" fillId="0" borderId="0" xfId="0" applyNumberFormat="1" applyFont="1" applyAlignment="1" applyProtection="1">
      <alignment horizontal="center" vertical="top"/>
    </xf>
    <xf numFmtId="49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82" fontId="1" fillId="0" borderId="0" xfId="0" applyNumberFormat="1" applyFont="1" applyAlignment="1" applyProtection="1">
      <alignment vertical="top"/>
    </xf>
    <xf numFmtId="4" fontId="1" fillId="0" borderId="0" xfId="0" applyNumberFormat="1" applyFont="1" applyAlignment="1" applyProtection="1">
      <alignment vertical="top"/>
    </xf>
    <xf numFmtId="183" fontId="1" fillId="0" borderId="0" xfId="0" applyNumberFormat="1" applyFont="1" applyAlignment="1" applyProtection="1">
      <alignment vertical="top"/>
    </xf>
    <xf numFmtId="0" fontId="1" fillId="0" borderId="0" xfId="0" applyFont="1" applyAlignment="1" applyProtection="1">
      <alignment horizontal="center" vertical="top"/>
    </xf>
    <xf numFmtId="197" fontId="1" fillId="0" borderId="0" xfId="0" applyNumberFormat="1" applyFont="1" applyAlignment="1" applyProtection="1">
      <alignment vertical="top"/>
    </xf>
    <xf numFmtId="0" fontId="13" fillId="0" borderId="0" xfId="27" applyFont="1"/>
    <xf numFmtId="0" fontId="14" fillId="0" borderId="0" xfId="27" applyFont="1"/>
    <xf numFmtId="49" fontId="14" fillId="0" borderId="0" xfId="27" applyNumberFormat="1" applyFont="1"/>
    <xf numFmtId="0" fontId="1" fillId="0" borderId="58" xfId="0" applyNumberFormat="1" applyFont="1" applyBorder="1" applyAlignment="1" applyProtection="1">
      <alignment horizontal="center"/>
    </xf>
    <xf numFmtId="0" fontId="1" fillId="0" borderId="59" xfId="0" applyNumberFormat="1" applyFont="1" applyBorder="1" applyAlignment="1" applyProtection="1">
      <alignment horizontal="center"/>
    </xf>
    <xf numFmtId="0" fontId="1" fillId="0" borderId="60" xfId="0" applyFont="1" applyBorder="1" applyAlignment="1" applyProtection="1">
      <alignment horizontal="center"/>
    </xf>
    <xf numFmtId="0" fontId="1" fillId="0" borderId="61" xfId="0" applyFont="1" applyBorder="1" applyAlignment="1" applyProtection="1">
      <alignment horizontal="centerContinuous"/>
    </xf>
    <xf numFmtId="0" fontId="1" fillId="0" borderId="62" xfId="0" applyFont="1" applyBorder="1" applyAlignment="1" applyProtection="1">
      <alignment horizontal="centerContinuous"/>
    </xf>
    <xf numFmtId="0" fontId="1" fillId="0" borderId="63" xfId="0" applyFont="1" applyBorder="1" applyAlignment="1" applyProtection="1">
      <alignment horizontal="centerContinuous"/>
    </xf>
    <xf numFmtId="0" fontId="1" fillId="0" borderId="64" xfId="0" applyFont="1" applyBorder="1" applyAlignment="1" applyProtection="1">
      <alignment horizontal="center"/>
    </xf>
    <xf numFmtId="0" fontId="1" fillId="0" borderId="64" xfId="0" applyFont="1" applyBorder="1" applyAlignment="1" applyProtection="1">
      <alignment horizontal="center" vertical="center"/>
    </xf>
    <xf numFmtId="0" fontId="1" fillId="0" borderId="65" xfId="0" applyFont="1" applyBorder="1" applyAlignment="1" applyProtection="1">
      <alignment horizontal="center"/>
    </xf>
    <xf numFmtId="0" fontId="1" fillId="0" borderId="66" xfId="0" applyFont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/>
    </xf>
    <xf numFmtId="49" fontId="1" fillId="0" borderId="0" xfId="0" applyNumberFormat="1" applyFont="1" applyAlignment="1" applyProtection="1">
      <alignment horizontal="left" vertical="top" wrapText="1"/>
    </xf>
    <xf numFmtId="4" fontId="1" fillId="0" borderId="28" xfId="28" applyNumberFormat="1" applyFont="1" applyBorder="1" applyAlignment="1">
      <alignment horizontal="right" vertical="center"/>
    </xf>
    <xf numFmtId="4" fontId="1" fillId="0" borderId="67" xfId="28" applyNumberFormat="1" applyFont="1" applyBorder="1" applyAlignment="1">
      <alignment horizontal="right" vertical="center"/>
    </xf>
    <xf numFmtId="4" fontId="1" fillId="0" borderId="3" xfId="28" applyNumberFormat="1" applyFont="1" applyBorder="1" applyAlignment="1">
      <alignment horizontal="right" vertical="center"/>
    </xf>
    <xf numFmtId="4" fontId="1" fillId="0" borderId="68" xfId="28" applyNumberFormat="1" applyFont="1" applyBorder="1" applyAlignment="1">
      <alignment horizontal="right" vertical="center"/>
    </xf>
    <xf numFmtId="4" fontId="1" fillId="0" borderId="69" xfId="28" applyNumberFormat="1" applyFont="1" applyBorder="1" applyAlignment="1">
      <alignment horizontal="right" vertical="center"/>
    </xf>
    <xf numFmtId="4" fontId="1" fillId="0" borderId="33" xfId="28" applyNumberFormat="1" applyFont="1" applyBorder="1" applyAlignment="1">
      <alignment horizontal="right" vertical="center"/>
    </xf>
    <xf numFmtId="4" fontId="1" fillId="0" borderId="36" xfId="28" applyNumberFormat="1" applyFont="1" applyBorder="1" applyAlignment="1">
      <alignment horizontal="right" vertical="center"/>
    </xf>
    <xf numFmtId="4" fontId="1" fillId="0" borderId="70" xfId="28" applyNumberFormat="1" applyFont="1" applyBorder="1" applyAlignment="1">
      <alignment horizontal="right" vertical="center"/>
    </xf>
    <xf numFmtId="4" fontId="1" fillId="0" borderId="35" xfId="28" applyNumberFormat="1" applyFont="1" applyBorder="1" applyAlignment="1">
      <alignment horizontal="right" vertical="center"/>
    </xf>
    <xf numFmtId="49" fontId="3" fillId="0" borderId="0" xfId="0" applyNumberFormat="1" applyFont="1" applyAlignment="1" applyProtection="1">
      <alignment vertical="top"/>
    </xf>
    <xf numFmtId="49" fontId="1" fillId="0" borderId="0" xfId="0" applyNumberFormat="1" applyFont="1" applyAlignment="1" applyProtection="1">
      <alignment horizontal="right" vertical="top" wrapText="1"/>
    </xf>
    <xf numFmtId="4" fontId="3" fillId="0" borderId="0" xfId="0" applyNumberFormat="1" applyFont="1" applyAlignment="1" applyProtection="1">
      <alignment vertical="top"/>
    </xf>
    <xf numFmtId="183" fontId="3" fillId="0" borderId="0" xfId="0" applyNumberFormat="1" applyFont="1" applyAlignment="1" applyProtection="1">
      <alignment vertical="top"/>
    </xf>
    <xf numFmtId="182" fontId="3" fillId="0" borderId="0" xfId="0" applyNumberFormat="1" applyFont="1" applyAlignment="1" applyProtection="1">
      <alignment vertical="top"/>
    </xf>
    <xf numFmtId="49" fontId="13" fillId="0" borderId="0" xfId="27" applyNumberFormat="1" applyFont="1"/>
    <xf numFmtId="49" fontId="3" fillId="0" borderId="0" xfId="0" applyNumberFormat="1" applyFont="1" applyAlignment="1" applyProtection="1">
      <alignment horizontal="left" vertical="top" wrapText="1"/>
    </xf>
    <xf numFmtId="14" fontId="1" fillId="0" borderId="71" xfId="28" applyNumberFormat="1" applyFont="1" applyBorder="1" applyAlignment="1">
      <alignment horizontal="left" vertical="center"/>
    </xf>
  </cellXfs>
  <cellStyles count="53">
    <cellStyle name="1 000 Sk" xfId="1"/>
    <cellStyle name="1 000,-  Sk" xfId="2"/>
    <cellStyle name="1 000,- Kč" xfId="3"/>
    <cellStyle name="1 000,- Sk" xfId="4"/>
    <cellStyle name="1000 Sk_fakturuj99" xfId="5"/>
    <cellStyle name="20 % – Zvýraznění1" xfId="6"/>
    <cellStyle name="20 % – Zvýraznění2" xfId="7"/>
    <cellStyle name="20 % – Zvýraznění3" xfId="8"/>
    <cellStyle name="20 % – Zvýraznění4" xfId="9"/>
    <cellStyle name="20 % – Zvýraznění5" xfId="10"/>
    <cellStyle name="20 % – Zvýraznění6" xfId="11"/>
    <cellStyle name="20 % - zvýraznenie1" xfId="35" builtinId="30" hidden="1"/>
    <cellStyle name="20 % - zvýraznenie2" xfId="38" builtinId="34" hidden="1"/>
    <cellStyle name="20 % - zvýraznenie3" xfId="41" builtinId="38" hidden="1"/>
    <cellStyle name="20 % - zvýraznenie4" xfId="44" builtinId="42" hidden="1"/>
    <cellStyle name="20 % - zvýraznenie5" xfId="47" builtinId="46" hidden="1"/>
    <cellStyle name="20 % - zvýraznenie6" xfId="50" builtinId="50" hidden="1"/>
    <cellStyle name="40 % – Zvýraznění1" xfId="12"/>
    <cellStyle name="40 % – Zvýraznění2" xfId="13"/>
    <cellStyle name="40 % – Zvýraznění3" xfId="14"/>
    <cellStyle name="40 % – Zvýraznění4" xfId="15"/>
    <cellStyle name="40 % – Zvýraznění5" xfId="16"/>
    <cellStyle name="40 % – Zvýraznění6" xfId="17"/>
    <cellStyle name="40 % - zvýraznenie1" xfId="36" builtinId="31" hidden="1"/>
    <cellStyle name="40 % - zvýraznenie2" xfId="39" builtinId="35" hidden="1"/>
    <cellStyle name="40 % - zvýraznenie3" xfId="42" builtinId="39" hidden="1"/>
    <cellStyle name="40 % - zvýraznenie4" xfId="45" builtinId="43" hidden="1"/>
    <cellStyle name="40 % - zvýraznenie5" xfId="48" builtinId="47" hidden="1"/>
    <cellStyle name="40 % - zvýraznenie6" xfId="51" builtinId="51" hidden="1"/>
    <cellStyle name="60 % – Zvýraznění1" xfId="18"/>
    <cellStyle name="60 % – Zvýraznění2" xfId="19"/>
    <cellStyle name="60 % – Zvýraznění3" xfId="20"/>
    <cellStyle name="60 % – Zvýraznění4" xfId="21"/>
    <cellStyle name="60 % – Zvýraznění5" xfId="22"/>
    <cellStyle name="60 % – Zvýraznění6" xfId="23"/>
    <cellStyle name="60 % - zvýraznenie1" xfId="37" builtinId="32" hidden="1"/>
    <cellStyle name="60 % - zvýraznenie2" xfId="40" builtinId="36" hidden="1"/>
    <cellStyle name="60 % - zvýraznenie3" xfId="43" builtinId="40" hidden="1"/>
    <cellStyle name="60 % - zvýraznenie4" xfId="46" builtinId="44" hidden="1"/>
    <cellStyle name="60 % - zvýraznenie5" xfId="49" builtinId="48" hidden="1"/>
    <cellStyle name="60 % - zvýraznenie6" xfId="52" builtinId="52" hidden="1"/>
    <cellStyle name="Celkem" xfId="24"/>
    <cellStyle name="data" xfId="25"/>
    <cellStyle name="Název" xfId="26"/>
    <cellStyle name="Normálne" xfId="0" builtinId="0"/>
    <cellStyle name="normálne_KLs" xfId="27"/>
    <cellStyle name="normálne_KLv" xfId="28"/>
    <cellStyle name="Spolu" xfId="34" builtinId="25" hidden="1"/>
    <cellStyle name="TEXT" xfId="29"/>
    <cellStyle name="Text upozornění" xfId="30"/>
    <cellStyle name="Text upozornenia" xfId="33" builtinId="11" hidden="1"/>
    <cellStyle name="TEXT1" xfId="31"/>
    <cellStyle name="Titul" xfId="32" builtinId="15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533400</xdr:colOff>
      <xdr:row>32</xdr:row>
      <xdr:rowOff>9525</xdr:rowOff>
    </xdr:from>
    <xdr:to>
      <xdr:col>5</xdr:col>
      <xdr:colOff>533400</xdr:colOff>
      <xdr:row>40</xdr:row>
      <xdr:rowOff>285750</xdr:rowOff>
    </xdr:to>
    <xdr:sp macro="" textlink="">
      <xdr:nvSpPr>
        <xdr:cNvPr id="1047" name="Line 1"/>
        <xdr:cNvSpPr>
          <a:spLocks noChangeShapeType="1"/>
        </xdr:cNvSpPr>
      </xdr:nvSpPr>
      <xdr:spPr bwMode="auto">
        <a:xfrm>
          <a:off x="3152775" y="7458075"/>
          <a:ext cx="0" cy="2047875"/>
        </a:xfrm>
        <a:prstGeom prst="line">
          <a:avLst/>
        </a:prstGeom>
        <a:noFill/>
        <a:ln w="9525" cap="flat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olid"/>
          <a:round/>
          <a:headEnd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43"/>
  <sheetViews>
    <sheetView showGridLines="0" showZeros="0" topLeftCell="A28" workbookViewId="0">
      <selection activeCell="J11" sqref="J11"/>
    </sheetView>
  </sheetViews>
  <sheetFormatPr defaultRowHeight="12.75"/>
  <cols>
    <col min="1" max="1" width="0.7109375" style="68" customWidth="1"/>
    <col min="2" max="2" width="3.7109375" style="68" customWidth="1"/>
    <col min="3" max="3" width="6.85546875" style="68" customWidth="1"/>
    <col min="4" max="6" width="14" style="68" customWidth="1"/>
    <col min="7" max="7" width="3.85546875" style="68" customWidth="1"/>
    <col min="8" max="8" width="17.7109375" style="68" customWidth="1"/>
    <col min="9" max="9" width="8.7109375" style="68" customWidth="1"/>
    <col min="10" max="10" width="12.85546875" style="68" customWidth="1"/>
    <col min="11" max="11" width="2.28515625" style="68" customWidth="1"/>
    <col min="12" max="12" width="6.85546875" style="68" customWidth="1"/>
    <col min="13" max="23" width="9.140625" style="68"/>
    <col min="24" max="25" width="5.7109375" style="68" customWidth="1"/>
    <col min="26" max="26" width="6.5703125" style="68" customWidth="1"/>
    <col min="27" max="27" width="21.42578125" style="68" customWidth="1"/>
    <col min="28" max="28" width="4.28515625" style="68" customWidth="1"/>
    <col min="29" max="29" width="8.28515625" style="68" customWidth="1"/>
    <col min="30" max="30" width="8.7109375" style="68" customWidth="1"/>
    <col min="31" max="16384" width="9.140625" style="68"/>
  </cols>
  <sheetData>
    <row r="1" spans="2:30" ht="28.5" customHeight="1" thickBot="1">
      <c r="B1" s="69" t="s">
        <v>0</v>
      </c>
      <c r="C1" s="69"/>
      <c r="D1" s="69"/>
      <c r="F1" s="88" t="str">
        <f>CONCATENATE(AA2," ",AB2," ",AC2," ",AD2)</f>
        <v xml:space="preserve">Krycí list rozpočtu v EUR  </v>
      </c>
      <c r="G1" s="69"/>
      <c r="I1" s="69" t="s">
        <v>1</v>
      </c>
      <c r="J1" s="69"/>
      <c r="Z1" s="106" t="s">
        <v>2</v>
      </c>
      <c r="AA1" s="106" t="s">
        <v>3</v>
      </c>
      <c r="AB1" s="106" t="s">
        <v>4</v>
      </c>
      <c r="AC1" s="106" t="s">
        <v>5</v>
      </c>
      <c r="AD1" s="106" t="s">
        <v>6</v>
      </c>
    </row>
    <row r="2" spans="2:30" ht="18" customHeight="1" thickTop="1">
      <c r="B2" s="10"/>
      <c r="C2" s="11" t="s">
        <v>7</v>
      </c>
      <c r="D2" s="11"/>
      <c r="E2" s="11"/>
      <c r="F2" s="11"/>
      <c r="G2" s="12" t="s">
        <v>8</v>
      </c>
      <c r="H2" s="11"/>
      <c r="I2" s="11"/>
      <c r="J2" s="13"/>
      <c r="Z2" s="106" t="s">
        <v>9</v>
      </c>
      <c r="AA2" s="107" t="s">
        <v>10</v>
      </c>
      <c r="AB2" s="107" t="s">
        <v>11</v>
      </c>
      <c r="AC2" s="107"/>
      <c r="AD2" s="108"/>
    </row>
    <row r="3" spans="2:30" ht="18" customHeight="1">
      <c r="B3" s="14"/>
      <c r="C3" s="15"/>
      <c r="D3" s="15"/>
      <c r="E3" s="15"/>
      <c r="F3" s="15"/>
      <c r="G3" s="16" t="s">
        <v>12</v>
      </c>
      <c r="H3" s="15"/>
      <c r="I3" s="15"/>
      <c r="J3" s="17"/>
      <c r="Z3" s="106" t="s">
        <v>13</v>
      </c>
      <c r="AA3" s="107" t="s">
        <v>14</v>
      </c>
      <c r="AB3" s="107" t="s">
        <v>11</v>
      </c>
      <c r="AC3" s="107" t="s">
        <v>15</v>
      </c>
      <c r="AD3" s="108" t="s">
        <v>16</v>
      </c>
    </row>
    <row r="4" spans="2:30" ht="18" customHeight="1">
      <c r="B4" s="18"/>
      <c r="C4" s="19"/>
      <c r="D4" s="19"/>
      <c r="E4" s="19"/>
      <c r="F4" s="19"/>
      <c r="G4" s="20"/>
      <c r="H4" s="19"/>
      <c r="I4" s="19"/>
      <c r="J4" s="21"/>
      <c r="Z4" s="106" t="s">
        <v>17</v>
      </c>
      <c r="AA4" s="107" t="s">
        <v>18</v>
      </c>
      <c r="AB4" s="107" t="s">
        <v>11</v>
      </c>
      <c r="AC4" s="107"/>
      <c r="AD4" s="108"/>
    </row>
    <row r="5" spans="2:30" ht="18" customHeight="1" thickBot="1">
      <c r="B5" s="22"/>
      <c r="C5" s="24" t="s">
        <v>19</v>
      </c>
      <c r="D5" s="24"/>
      <c r="E5" s="24" t="s">
        <v>20</v>
      </c>
      <c r="F5" s="23"/>
      <c r="G5" s="23" t="s">
        <v>21</v>
      </c>
      <c r="H5" s="24"/>
      <c r="I5" s="23" t="s">
        <v>22</v>
      </c>
      <c r="J5" s="137">
        <v>43731</v>
      </c>
      <c r="Z5" s="106" t="s">
        <v>23</v>
      </c>
      <c r="AA5" s="107" t="s">
        <v>14</v>
      </c>
      <c r="AB5" s="107" t="s">
        <v>11</v>
      </c>
      <c r="AC5" s="107" t="s">
        <v>15</v>
      </c>
      <c r="AD5" s="108" t="s">
        <v>16</v>
      </c>
    </row>
    <row r="6" spans="2:30" ht="18" customHeight="1" thickTop="1">
      <c r="B6" s="10"/>
      <c r="C6" s="11" t="s">
        <v>24</v>
      </c>
      <c r="D6" s="11" t="s">
        <v>25</v>
      </c>
      <c r="E6" s="11"/>
      <c r="F6" s="11"/>
      <c r="G6" s="11" t="s">
        <v>26</v>
      </c>
      <c r="H6" s="11">
        <v>328758</v>
      </c>
      <c r="I6" s="11"/>
      <c r="J6" s="13"/>
    </row>
    <row r="7" spans="2:30" ht="18" customHeight="1">
      <c r="B7" s="25"/>
      <c r="C7" s="26"/>
      <c r="D7" s="27"/>
      <c r="E7" s="27"/>
      <c r="F7" s="27"/>
      <c r="G7" s="27" t="s">
        <v>27</v>
      </c>
      <c r="H7" s="27"/>
      <c r="I7" s="27"/>
      <c r="J7" s="28"/>
    </row>
    <row r="8" spans="2:30" ht="18" customHeight="1">
      <c r="B8" s="14"/>
      <c r="C8" s="15" t="s">
        <v>28</v>
      </c>
      <c r="D8" s="15"/>
      <c r="E8" s="15"/>
      <c r="F8" s="15"/>
      <c r="G8" s="15" t="s">
        <v>26</v>
      </c>
      <c r="H8" s="15"/>
      <c r="I8" s="15"/>
      <c r="J8" s="17"/>
    </row>
    <row r="9" spans="2:30" ht="18" customHeight="1">
      <c r="B9" s="18"/>
      <c r="C9" s="20"/>
      <c r="D9" s="19"/>
      <c r="E9" s="19"/>
      <c r="F9" s="19"/>
      <c r="G9" s="27" t="s">
        <v>27</v>
      </c>
      <c r="H9" s="19"/>
      <c r="I9" s="19"/>
      <c r="J9" s="21"/>
    </row>
    <row r="10" spans="2:30" ht="18" customHeight="1">
      <c r="B10" s="14"/>
      <c r="C10" s="15" t="s">
        <v>29</v>
      </c>
      <c r="D10" s="15"/>
      <c r="E10" s="15"/>
      <c r="F10" s="15"/>
      <c r="G10" s="15" t="s">
        <v>26</v>
      </c>
      <c r="H10" s="15"/>
      <c r="I10" s="15"/>
      <c r="J10" s="17"/>
    </row>
    <row r="11" spans="2:30" ht="18" customHeight="1" thickBot="1">
      <c r="B11" s="29"/>
      <c r="C11" s="30"/>
      <c r="D11" s="30"/>
      <c r="E11" s="30"/>
      <c r="F11" s="30"/>
      <c r="G11" s="30" t="s">
        <v>27</v>
      </c>
      <c r="H11" s="30"/>
      <c r="I11" s="30"/>
      <c r="J11" s="31"/>
    </row>
    <row r="12" spans="2:30" ht="18" customHeight="1" thickTop="1">
      <c r="B12" s="80"/>
      <c r="C12" s="11"/>
      <c r="D12" s="11"/>
      <c r="E12" s="11"/>
      <c r="F12" s="91">
        <f>IF(B12&lt;&gt;0,ROUND($J$31/B12,0),0)</f>
        <v>0</v>
      </c>
      <c r="G12" s="12"/>
      <c r="H12" s="11"/>
      <c r="I12" s="11"/>
      <c r="J12" s="94">
        <f>IF(G12&lt;&gt;0,ROUND($J$31/G12,0),0)</f>
        <v>0</v>
      </c>
    </row>
    <row r="13" spans="2:30" ht="18" customHeight="1">
      <c r="B13" s="81"/>
      <c r="C13" s="27"/>
      <c r="D13" s="27"/>
      <c r="E13" s="27"/>
      <c r="F13" s="92">
        <f>IF(B13&lt;&gt;0,ROUND($J$31/B13,0),0)</f>
        <v>0</v>
      </c>
      <c r="G13" s="26"/>
      <c r="H13" s="27"/>
      <c r="I13" s="27"/>
      <c r="J13" s="95">
        <f>IF(G13&lt;&gt;0,ROUND($J$31/G13,0),0)</f>
        <v>0</v>
      </c>
    </row>
    <row r="14" spans="2:30" ht="18" customHeight="1" thickBot="1">
      <c r="B14" s="82"/>
      <c r="C14" s="30"/>
      <c r="D14" s="30"/>
      <c r="E14" s="30"/>
      <c r="F14" s="93">
        <f>IF(B14&lt;&gt;0,ROUND($J$31/B14,0),0)</f>
        <v>0</v>
      </c>
      <c r="G14" s="83"/>
      <c r="H14" s="30"/>
      <c r="I14" s="30"/>
      <c r="J14" s="96">
        <f>IF(G14&lt;&gt;0,ROUND($J$31/G14,0),0)</f>
        <v>0</v>
      </c>
    </row>
    <row r="15" spans="2:30" ht="18" customHeight="1" thickTop="1">
      <c r="B15" s="71" t="s">
        <v>30</v>
      </c>
      <c r="C15" s="33" t="s">
        <v>31</v>
      </c>
      <c r="D15" s="34" t="s">
        <v>32</v>
      </c>
      <c r="E15" s="34" t="s">
        <v>33</v>
      </c>
      <c r="F15" s="35" t="s">
        <v>34</v>
      </c>
      <c r="G15" s="71" t="s">
        <v>35</v>
      </c>
      <c r="H15" s="36" t="s">
        <v>36</v>
      </c>
      <c r="I15" s="37"/>
      <c r="J15" s="38"/>
    </row>
    <row r="16" spans="2:30" ht="18" customHeight="1">
      <c r="B16" s="39">
        <v>1</v>
      </c>
      <c r="C16" s="40" t="s">
        <v>37</v>
      </c>
      <c r="D16" s="121">
        <f>Prehlad!H47</f>
        <v>0</v>
      </c>
      <c r="E16" s="121">
        <f>Prehlad!I47</f>
        <v>0</v>
      </c>
      <c r="F16" s="122">
        <f>D16+E16</f>
        <v>0</v>
      </c>
      <c r="G16" s="39">
        <v>6</v>
      </c>
      <c r="H16" s="41" t="s">
        <v>38</v>
      </c>
      <c r="I16" s="76"/>
      <c r="J16" s="122">
        <v>0</v>
      </c>
    </row>
    <row r="17" spans="2:10" ht="18" customHeight="1">
      <c r="B17" s="42">
        <v>2</v>
      </c>
      <c r="C17" s="43" t="s">
        <v>39</v>
      </c>
      <c r="D17" s="123">
        <f>Prehlad!H63</f>
        <v>0</v>
      </c>
      <c r="E17" s="123">
        <f>Prehlad!I63</f>
        <v>0</v>
      </c>
      <c r="F17" s="122">
        <f>D17+E17</f>
        <v>0</v>
      </c>
      <c r="G17" s="42">
        <v>7</v>
      </c>
      <c r="H17" s="44" t="s">
        <v>40</v>
      </c>
      <c r="I17" s="15"/>
      <c r="J17" s="124">
        <v>0</v>
      </c>
    </row>
    <row r="18" spans="2:10" ht="18" customHeight="1">
      <c r="B18" s="42">
        <v>3</v>
      </c>
      <c r="C18" s="43" t="s">
        <v>41</v>
      </c>
      <c r="D18" s="123"/>
      <c r="E18" s="123"/>
      <c r="F18" s="122">
        <f>D18+E18</f>
        <v>0</v>
      </c>
      <c r="G18" s="42">
        <v>8</v>
      </c>
      <c r="H18" s="44" t="s">
        <v>42</v>
      </c>
      <c r="I18" s="15"/>
      <c r="J18" s="124">
        <v>0</v>
      </c>
    </row>
    <row r="19" spans="2:10" ht="18" customHeight="1" thickBot="1">
      <c r="B19" s="42">
        <v>4</v>
      </c>
      <c r="C19" s="43" t="s">
        <v>43</v>
      </c>
      <c r="D19" s="123"/>
      <c r="E19" s="123"/>
      <c r="F19" s="125">
        <f>D19+E19</f>
        <v>0</v>
      </c>
      <c r="G19" s="42">
        <v>9</v>
      </c>
      <c r="H19" s="44" t="s">
        <v>44</v>
      </c>
      <c r="I19" s="15"/>
      <c r="J19" s="124">
        <v>0</v>
      </c>
    </row>
    <row r="20" spans="2:10" ht="18" customHeight="1" thickBot="1">
      <c r="B20" s="45">
        <v>5</v>
      </c>
      <c r="C20" s="46" t="s">
        <v>45</v>
      </c>
      <c r="D20" s="126">
        <f>SUM(D16:D19)</f>
        <v>0</v>
      </c>
      <c r="E20" s="127">
        <f>SUM(E16:E19)</f>
        <v>0</v>
      </c>
      <c r="F20" s="128">
        <f>SUM(F16:F19)</f>
        <v>0</v>
      </c>
      <c r="G20" s="47">
        <v>10</v>
      </c>
      <c r="I20" s="75" t="s">
        <v>46</v>
      </c>
      <c r="J20" s="128">
        <f>SUM(J16:J19)</f>
        <v>0</v>
      </c>
    </row>
    <row r="21" spans="2:10" ht="18" customHeight="1" thickTop="1">
      <c r="B21" s="71" t="s">
        <v>47</v>
      </c>
      <c r="C21" s="70"/>
      <c r="D21" s="37" t="s">
        <v>48</v>
      </c>
      <c r="E21" s="37"/>
      <c r="F21" s="38"/>
      <c r="G21" s="71" t="s">
        <v>49</v>
      </c>
      <c r="H21" s="36" t="s">
        <v>50</v>
      </c>
      <c r="I21" s="37"/>
      <c r="J21" s="38"/>
    </row>
    <row r="22" spans="2:10" ht="18" customHeight="1">
      <c r="B22" s="39">
        <v>11</v>
      </c>
      <c r="C22" s="41" t="s">
        <v>51</v>
      </c>
      <c r="D22" s="77" t="s">
        <v>44</v>
      </c>
      <c r="E22" s="79">
        <v>0</v>
      </c>
      <c r="F22" s="122">
        <v>0</v>
      </c>
      <c r="G22" s="42">
        <v>16</v>
      </c>
      <c r="H22" s="44" t="s">
        <v>52</v>
      </c>
      <c r="I22" s="48"/>
      <c r="J22" s="124">
        <v>0</v>
      </c>
    </row>
    <row r="23" spans="2:10" ht="18" customHeight="1">
      <c r="B23" s="42">
        <v>12</v>
      </c>
      <c r="C23" s="44" t="s">
        <v>53</v>
      </c>
      <c r="D23" s="78"/>
      <c r="E23" s="49">
        <v>0</v>
      </c>
      <c r="F23" s="124">
        <v>0</v>
      </c>
      <c r="G23" s="42">
        <v>17</v>
      </c>
      <c r="H23" s="44" t="s">
        <v>54</v>
      </c>
      <c r="I23" s="48"/>
      <c r="J23" s="124">
        <v>0</v>
      </c>
    </row>
    <row r="24" spans="2:10" ht="18" customHeight="1">
      <c r="B24" s="42">
        <v>13</v>
      </c>
      <c r="C24" s="44" t="s">
        <v>55</v>
      </c>
      <c r="D24" s="78"/>
      <c r="E24" s="49">
        <v>0</v>
      </c>
      <c r="F24" s="124">
        <v>0</v>
      </c>
      <c r="G24" s="42">
        <v>18</v>
      </c>
      <c r="H24" s="44" t="s">
        <v>56</v>
      </c>
      <c r="I24" s="48"/>
      <c r="J24" s="124">
        <v>0</v>
      </c>
    </row>
    <row r="25" spans="2:10" ht="18" customHeight="1" thickBot="1">
      <c r="B25" s="42">
        <v>14</v>
      </c>
      <c r="C25" s="44" t="s">
        <v>44</v>
      </c>
      <c r="D25" s="78"/>
      <c r="E25" s="49">
        <v>0</v>
      </c>
      <c r="F25" s="124">
        <v>0</v>
      </c>
      <c r="G25" s="42">
        <v>19</v>
      </c>
      <c r="H25" s="44" t="s">
        <v>44</v>
      </c>
      <c r="I25" s="48"/>
      <c r="J25" s="124">
        <v>0</v>
      </c>
    </row>
    <row r="26" spans="2:10" ht="18" customHeight="1" thickBot="1">
      <c r="B26" s="45">
        <v>15</v>
      </c>
      <c r="C26" s="50"/>
      <c r="D26" s="51"/>
      <c r="E26" s="51" t="s">
        <v>57</v>
      </c>
      <c r="F26" s="128">
        <f>SUM(F22:F25)</f>
        <v>0</v>
      </c>
      <c r="G26" s="45">
        <v>20</v>
      </c>
      <c r="H26" s="50"/>
      <c r="I26" s="51" t="s">
        <v>58</v>
      </c>
      <c r="J26" s="128">
        <f>SUM(J22:J25)</f>
        <v>0</v>
      </c>
    </row>
    <row r="27" spans="2:10" ht="18" customHeight="1" thickTop="1">
      <c r="B27" s="52"/>
      <c r="C27" s="53" t="s">
        <v>59</v>
      </c>
      <c r="D27" s="54"/>
      <c r="E27" s="55" t="s">
        <v>60</v>
      </c>
      <c r="F27" s="56"/>
      <c r="G27" s="71" t="s">
        <v>61</v>
      </c>
      <c r="H27" s="36" t="s">
        <v>62</v>
      </c>
      <c r="I27" s="37"/>
      <c r="J27" s="38"/>
    </row>
    <row r="28" spans="2:10" ht="18" customHeight="1">
      <c r="B28" s="57"/>
      <c r="C28" s="58"/>
      <c r="D28" s="59"/>
      <c r="E28" s="60"/>
      <c r="F28" s="56"/>
      <c r="G28" s="39">
        <v>21</v>
      </c>
      <c r="H28" s="41"/>
      <c r="I28" s="61" t="s">
        <v>63</v>
      </c>
      <c r="J28" s="122">
        <f>ROUND(F20,2)+J20+F26+J26</f>
        <v>0</v>
      </c>
    </row>
    <row r="29" spans="2:10" ht="18" customHeight="1">
      <c r="B29" s="57"/>
      <c r="C29" s="59" t="s">
        <v>64</v>
      </c>
      <c r="D29" s="59"/>
      <c r="E29" s="62"/>
      <c r="F29" s="56"/>
      <c r="G29" s="42">
        <v>22</v>
      </c>
      <c r="H29" s="44" t="s">
        <v>65</v>
      </c>
      <c r="I29" s="129">
        <f>J28-I30</f>
        <v>0</v>
      </c>
      <c r="J29" s="124">
        <f>ROUND((I29*20)/100,2)</f>
        <v>0</v>
      </c>
    </row>
    <row r="30" spans="2:10" ht="18" customHeight="1" thickBot="1">
      <c r="B30" s="14"/>
      <c r="C30" s="15" t="s">
        <v>66</v>
      </c>
      <c r="D30" s="15"/>
      <c r="E30" s="62"/>
      <c r="F30" s="56"/>
      <c r="G30" s="42">
        <v>23</v>
      </c>
      <c r="H30" s="44" t="s">
        <v>67</v>
      </c>
      <c r="I30" s="129">
        <f>SUMIF(Prehlad!O11:O9999,0,Prehlad!J11:J9999)</f>
        <v>0</v>
      </c>
      <c r="J30" s="124">
        <f>ROUND((I30*0)/100,1)</f>
        <v>0</v>
      </c>
    </row>
    <row r="31" spans="2:10" ht="18" customHeight="1" thickBot="1">
      <c r="B31" s="57"/>
      <c r="C31" s="59"/>
      <c r="D31" s="59"/>
      <c r="E31" s="62"/>
      <c r="F31" s="56"/>
      <c r="G31" s="45">
        <v>24</v>
      </c>
      <c r="H31" s="50"/>
      <c r="I31" s="51" t="s">
        <v>68</v>
      </c>
      <c r="J31" s="128">
        <f>SUM(J28:J30)</f>
        <v>0</v>
      </c>
    </row>
    <row r="32" spans="2:10" ht="18" customHeight="1" thickTop="1" thickBot="1">
      <c r="B32" s="52"/>
      <c r="C32" s="59"/>
      <c r="D32" s="56"/>
      <c r="E32" s="63"/>
      <c r="F32" s="56"/>
      <c r="G32" s="72" t="s">
        <v>69</v>
      </c>
      <c r="H32" s="73" t="s">
        <v>70</v>
      </c>
      <c r="I32" s="32"/>
      <c r="J32" s="74">
        <v>0</v>
      </c>
    </row>
    <row r="33" spans="2:10" ht="18" customHeight="1" thickTop="1">
      <c r="B33" s="64"/>
      <c r="C33" s="65"/>
      <c r="D33" s="53" t="s">
        <v>71</v>
      </c>
      <c r="E33" s="65"/>
      <c r="F33" s="65"/>
      <c r="G33" s="65"/>
      <c r="H33" s="65" t="s">
        <v>72</v>
      </c>
      <c r="I33" s="65"/>
      <c r="J33" s="66"/>
    </row>
    <row r="34" spans="2:10" ht="18" customHeight="1">
      <c r="B34" s="57"/>
      <c r="C34" s="58"/>
      <c r="D34" s="59"/>
      <c r="E34" s="59"/>
      <c r="F34" s="58"/>
      <c r="G34" s="59"/>
      <c r="H34" s="59"/>
      <c r="I34" s="59"/>
      <c r="J34" s="67"/>
    </row>
    <row r="35" spans="2:10" ht="18" customHeight="1">
      <c r="B35" s="57"/>
      <c r="C35" s="59" t="s">
        <v>64</v>
      </c>
      <c r="D35" s="59"/>
      <c r="E35" s="59"/>
      <c r="F35" s="58"/>
      <c r="G35" s="59" t="s">
        <v>64</v>
      </c>
      <c r="H35" s="59"/>
      <c r="I35" s="59"/>
      <c r="J35" s="67"/>
    </row>
    <row r="36" spans="2:10" ht="18" customHeight="1">
      <c r="B36" s="14"/>
      <c r="C36" s="15" t="s">
        <v>66</v>
      </c>
      <c r="D36" s="15"/>
      <c r="E36" s="15"/>
      <c r="F36" s="16"/>
      <c r="G36" s="15" t="s">
        <v>66</v>
      </c>
      <c r="H36" s="15"/>
      <c r="I36" s="15"/>
      <c r="J36" s="17"/>
    </row>
    <row r="37" spans="2:10" ht="18" customHeight="1">
      <c r="B37" s="57"/>
      <c r="C37" s="59" t="s">
        <v>60</v>
      </c>
      <c r="D37" s="59"/>
      <c r="E37" s="59"/>
      <c r="F37" s="58"/>
      <c r="G37" s="59" t="s">
        <v>60</v>
      </c>
      <c r="H37" s="59"/>
      <c r="I37" s="59"/>
      <c r="J37" s="67"/>
    </row>
    <row r="38" spans="2:10" ht="18" customHeight="1">
      <c r="B38" s="57"/>
      <c r="C38" s="59"/>
      <c r="D38" s="59"/>
      <c r="E38" s="59"/>
      <c r="F38" s="59"/>
      <c r="G38" s="59"/>
      <c r="H38" s="59"/>
      <c r="I38" s="59"/>
      <c r="J38" s="67"/>
    </row>
    <row r="39" spans="2:10" ht="18" customHeight="1">
      <c r="B39" s="57"/>
      <c r="C39" s="59"/>
      <c r="D39" s="59"/>
      <c r="E39" s="59"/>
      <c r="F39" s="59"/>
      <c r="G39" s="59"/>
      <c r="H39" s="59"/>
      <c r="I39" s="59"/>
      <c r="J39" s="67"/>
    </row>
    <row r="40" spans="2:10" ht="18" customHeight="1">
      <c r="B40" s="57"/>
      <c r="C40" s="59"/>
      <c r="D40" s="59"/>
      <c r="E40" s="59"/>
      <c r="F40" s="59"/>
      <c r="G40" s="59"/>
      <c r="H40" s="59"/>
      <c r="I40" s="59"/>
      <c r="J40" s="67"/>
    </row>
    <row r="41" spans="2:10" ht="18" customHeight="1" thickBot="1">
      <c r="B41" s="29"/>
      <c r="C41" s="30"/>
      <c r="D41" s="30"/>
      <c r="E41" s="30"/>
      <c r="F41" s="30"/>
      <c r="G41" s="30"/>
      <c r="H41" s="30"/>
      <c r="I41" s="30"/>
      <c r="J41" s="31"/>
    </row>
    <row r="42" spans="2:10" ht="14.25" customHeight="1" thickTop="1"/>
    <row r="43" spans="2:10" ht="2.25" customHeight="1"/>
  </sheetData>
  <printOptions horizontalCentered="1" verticalCentered="1"/>
  <pageMargins left="0.24" right="0.27" top="0.35433070866141736" bottom="0.43307086614173229" header="0.31496062992125984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showGridLines="0" workbookViewId="0">
      <selection activeCell="A33" sqref="A33"/>
    </sheetView>
  </sheetViews>
  <sheetFormatPr defaultRowHeight="12.75"/>
  <cols>
    <col min="1" max="1" width="42.28515625" style="1" customWidth="1"/>
    <col min="2" max="2" width="11.85546875" style="6" customWidth="1"/>
    <col min="3" max="3" width="11.42578125" style="6" customWidth="1"/>
    <col min="4" max="4" width="11.5703125" style="6" customWidth="1"/>
    <col min="5" max="5" width="12.140625" style="7" customWidth="1"/>
    <col min="6" max="6" width="8.5703125" style="5" customWidth="1"/>
    <col min="7" max="7" width="9.140625" style="5"/>
    <col min="8" max="23" width="9.140625" style="1"/>
    <col min="24" max="25" width="5.7109375" style="1" customWidth="1"/>
    <col min="26" max="26" width="6.5703125" style="1" customWidth="1"/>
    <col min="27" max="27" width="24.28515625" style="1" customWidth="1"/>
    <col min="28" max="28" width="4.28515625" style="1" customWidth="1"/>
    <col min="29" max="29" width="8.28515625" style="1" customWidth="1"/>
    <col min="30" max="30" width="8.7109375" style="1" customWidth="1"/>
    <col min="31" max="16384" width="9.140625" style="1"/>
  </cols>
  <sheetData>
    <row r="1" spans="1:30">
      <c r="A1" s="9" t="s">
        <v>73</v>
      </c>
      <c r="C1" s="1"/>
      <c r="E1" s="9" t="s">
        <v>74</v>
      </c>
      <c r="F1" s="1"/>
      <c r="G1" s="1"/>
      <c r="Z1" s="106" t="s">
        <v>2</v>
      </c>
      <c r="AA1" s="106" t="s">
        <v>3</v>
      </c>
      <c r="AB1" s="106" t="s">
        <v>4</v>
      </c>
      <c r="AC1" s="106" t="s">
        <v>5</v>
      </c>
      <c r="AD1" s="106" t="s">
        <v>6</v>
      </c>
    </row>
    <row r="2" spans="1:30">
      <c r="A2" s="9" t="s">
        <v>75</v>
      </c>
      <c r="C2" s="1"/>
      <c r="E2" s="9" t="s">
        <v>76</v>
      </c>
      <c r="F2" s="1"/>
      <c r="G2" s="1"/>
      <c r="Z2" s="106" t="s">
        <v>9</v>
      </c>
      <c r="AA2" s="107" t="s">
        <v>77</v>
      </c>
      <c r="AB2" s="107" t="s">
        <v>11</v>
      </c>
      <c r="AC2" s="107"/>
      <c r="AD2" s="108"/>
    </row>
    <row r="3" spans="1:30">
      <c r="A3" s="9" t="s">
        <v>78</v>
      </c>
      <c r="C3" s="1"/>
      <c r="E3" s="9" t="s">
        <v>79</v>
      </c>
      <c r="F3" s="1"/>
      <c r="G3" s="1"/>
      <c r="Z3" s="106" t="s">
        <v>13</v>
      </c>
      <c r="AA3" s="107" t="s">
        <v>80</v>
      </c>
      <c r="AB3" s="107" t="s">
        <v>11</v>
      </c>
      <c r="AC3" s="107" t="s">
        <v>15</v>
      </c>
      <c r="AD3" s="108" t="s">
        <v>16</v>
      </c>
    </row>
    <row r="4" spans="1:30">
      <c r="B4" s="1"/>
      <c r="C4" s="1"/>
      <c r="D4" s="1"/>
      <c r="E4" s="1"/>
      <c r="F4" s="1"/>
      <c r="G4" s="1"/>
      <c r="Z4" s="106" t="s">
        <v>17</v>
      </c>
      <c r="AA4" s="107" t="s">
        <v>81</v>
      </c>
      <c r="AB4" s="107" t="s">
        <v>11</v>
      </c>
      <c r="AC4" s="107"/>
      <c r="AD4" s="108"/>
    </row>
    <row r="5" spans="1:30">
      <c r="A5" s="9" t="s">
        <v>7</v>
      </c>
      <c r="B5" s="1"/>
      <c r="C5" s="1"/>
      <c r="D5" s="1"/>
      <c r="E5" s="1"/>
      <c r="F5" s="1"/>
      <c r="G5" s="1"/>
      <c r="Z5" s="106" t="s">
        <v>23</v>
      </c>
      <c r="AA5" s="107" t="s">
        <v>80</v>
      </c>
      <c r="AB5" s="107" t="s">
        <v>11</v>
      </c>
      <c r="AC5" s="107" t="s">
        <v>15</v>
      </c>
      <c r="AD5" s="108" t="s">
        <v>16</v>
      </c>
    </row>
    <row r="6" spans="1:30">
      <c r="A6" s="9"/>
      <c r="B6" s="1"/>
      <c r="C6" s="1"/>
      <c r="D6" s="1"/>
      <c r="E6" s="1"/>
      <c r="F6" s="1"/>
      <c r="G6" s="1"/>
    </row>
    <row r="7" spans="1:30">
      <c r="A7" s="9"/>
      <c r="B7" s="1"/>
      <c r="C7" s="1"/>
      <c r="D7" s="1"/>
      <c r="E7" s="1"/>
      <c r="F7" s="1"/>
      <c r="G7" s="1"/>
    </row>
    <row r="8" spans="1:30" ht="13.5">
      <c r="A8" s="1" t="s">
        <v>82</v>
      </c>
      <c r="B8" s="4" t="str">
        <f>CONCATENATE(AA2," ",AB2," ",AC2," ",AD2)</f>
        <v xml:space="preserve">Rekapitulácia rozpočtu v EUR  </v>
      </c>
      <c r="G8" s="1"/>
    </row>
    <row r="9" spans="1:30">
      <c r="A9" s="111" t="s">
        <v>83</v>
      </c>
      <c r="B9" s="111" t="s">
        <v>32</v>
      </c>
      <c r="C9" s="111" t="s">
        <v>84</v>
      </c>
      <c r="D9" s="111" t="s">
        <v>85</v>
      </c>
      <c r="E9" s="118" t="s">
        <v>86</v>
      </c>
      <c r="F9" s="118" t="s">
        <v>87</v>
      </c>
      <c r="G9" s="1"/>
    </row>
    <row r="10" spans="1:30">
      <c r="A10" s="115"/>
      <c r="B10" s="115"/>
      <c r="C10" s="115" t="s">
        <v>88</v>
      </c>
      <c r="D10" s="115"/>
      <c r="E10" s="115" t="s">
        <v>85</v>
      </c>
      <c r="F10" s="115" t="s">
        <v>85</v>
      </c>
      <c r="G10" s="90" t="s">
        <v>89</v>
      </c>
    </row>
    <row r="12" spans="1:30">
      <c r="A12" s="1" t="s">
        <v>90</v>
      </c>
      <c r="B12" s="6">
        <f>Prehlad!H21</f>
        <v>0</v>
      </c>
      <c r="C12" s="6">
        <f>Prehlad!I21</f>
        <v>0</v>
      </c>
      <c r="D12" s="6">
        <f>Prehlad!J21</f>
        <v>0</v>
      </c>
      <c r="E12" s="7">
        <f>Prehlad!L21</f>
        <v>0</v>
      </c>
      <c r="F12" s="5">
        <f>Prehlad!N21</f>
        <v>0</v>
      </c>
      <c r="G12" s="5">
        <f>Prehlad!W21</f>
        <v>19.660999999999998</v>
      </c>
    </row>
    <row r="13" spans="1:30">
      <c r="A13" s="1" t="s">
        <v>91</v>
      </c>
      <c r="B13" s="6">
        <f>Prehlad!H25</f>
        <v>0</v>
      </c>
      <c r="C13" s="6">
        <f>Prehlad!I25</f>
        <v>0</v>
      </c>
      <c r="D13" s="6">
        <f>Prehlad!J25</f>
        <v>0</v>
      </c>
      <c r="E13" s="7">
        <f>Prehlad!L25</f>
        <v>11.612687999999999</v>
      </c>
      <c r="F13" s="5">
        <f>Prehlad!N25</f>
        <v>0</v>
      </c>
      <c r="G13" s="5">
        <f>Prehlad!W25</f>
        <v>2.1890000000000001</v>
      </c>
    </row>
    <row r="14" spans="1:30">
      <c r="A14" s="1" t="s">
        <v>92</v>
      </c>
      <c r="B14" s="6">
        <f>Prehlad!H30</f>
        <v>0</v>
      </c>
      <c r="C14" s="6">
        <f>Prehlad!I30</f>
        <v>0</v>
      </c>
      <c r="D14" s="6">
        <f>Prehlad!J30</f>
        <v>0</v>
      </c>
      <c r="E14" s="7">
        <f>Prehlad!L30</f>
        <v>1.1390850000000001</v>
      </c>
      <c r="F14" s="5">
        <f>Prehlad!N30</f>
        <v>0</v>
      </c>
      <c r="G14" s="5">
        <f>Prehlad!W30</f>
        <v>2.444</v>
      </c>
    </row>
    <row r="15" spans="1:30">
      <c r="A15" s="1" t="s">
        <v>93</v>
      </c>
      <c r="B15" s="6">
        <f>Prehlad!H34</f>
        <v>0</v>
      </c>
      <c r="C15" s="6">
        <f>Prehlad!I34</f>
        <v>0</v>
      </c>
      <c r="D15" s="6">
        <f>Prehlad!J34</f>
        <v>0</v>
      </c>
      <c r="E15" s="7">
        <f>Prehlad!L34</f>
        <v>9.9262229999999985</v>
      </c>
      <c r="F15" s="5">
        <f>Prehlad!N34</f>
        <v>0</v>
      </c>
      <c r="G15" s="5">
        <f>Prehlad!W34</f>
        <v>9.0489999999999995</v>
      </c>
    </row>
    <row r="16" spans="1:30">
      <c r="A16" s="1" t="s">
        <v>94</v>
      </c>
      <c r="B16" s="6">
        <f>Prehlad!H45</f>
        <v>0</v>
      </c>
      <c r="C16" s="6">
        <f>Prehlad!I45</f>
        <v>0</v>
      </c>
      <c r="D16" s="6">
        <f>Prehlad!J45</f>
        <v>0</v>
      </c>
      <c r="E16" s="7">
        <f>Prehlad!L45</f>
        <v>0</v>
      </c>
      <c r="F16" s="5">
        <f>Prehlad!N45</f>
        <v>12.76</v>
      </c>
      <c r="G16" s="5">
        <f>Prehlad!W45</f>
        <v>95.555999999999983</v>
      </c>
    </row>
    <row r="17" spans="1:7">
      <c r="A17" s="1" t="s">
        <v>95</v>
      </c>
      <c r="B17" s="6">
        <f>Prehlad!H47</f>
        <v>0</v>
      </c>
      <c r="C17" s="6">
        <f>Prehlad!I47</f>
        <v>0</v>
      </c>
      <c r="D17" s="6">
        <f>Prehlad!J47</f>
        <v>0</v>
      </c>
      <c r="E17" s="7">
        <f>Prehlad!L47</f>
        <v>22.677995999999997</v>
      </c>
      <c r="F17" s="5">
        <f>Prehlad!N47</f>
        <v>12.76</v>
      </c>
      <c r="G17" s="5">
        <f>Prehlad!W47</f>
        <v>128.89899999999997</v>
      </c>
    </row>
    <row r="19" spans="1:7">
      <c r="A19" s="1" t="s">
        <v>96</v>
      </c>
      <c r="B19" s="6">
        <f>Prehlad!H56</f>
        <v>0</v>
      </c>
      <c r="C19" s="6">
        <f>Prehlad!I56</f>
        <v>0</v>
      </c>
      <c r="D19" s="6">
        <f>Prehlad!J56</f>
        <v>0</v>
      </c>
      <c r="E19" s="7">
        <f>Prehlad!L56</f>
        <v>6.6165000000000003</v>
      </c>
      <c r="F19" s="5">
        <f>Prehlad!N56</f>
        <v>6.0150000000000006</v>
      </c>
      <c r="G19" s="5">
        <f>Prehlad!W56</f>
        <v>499.245</v>
      </c>
    </row>
    <row r="20" spans="1:7">
      <c r="A20" s="1" t="s">
        <v>97</v>
      </c>
      <c r="B20" s="6">
        <f>Prehlad!H61</f>
        <v>0</v>
      </c>
      <c r="C20" s="6">
        <f>Prehlad!I61</f>
        <v>0</v>
      </c>
      <c r="D20" s="6">
        <f>Prehlad!J61</f>
        <v>0</v>
      </c>
      <c r="E20" s="7">
        <f>Prehlad!L61</f>
        <v>7.9647800000000005E-2</v>
      </c>
      <c r="F20" s="5">
        <f>Prehlad!N61</f>
        <v>0</v>
      </c>
      <c r="G20" s="5">
        <f>Prehlad!W61</f>
        <v>72.692000000000007</v>
      </c>
    </row>
    <row r="21" spans="1:7">
      <c r="A21" s="1" t="s">
        <v>98</v>
      </c>
      <c r="B21" s="6">
        <f>Prehlad!H63</f>
        <v>0</v>
      </c>
      <c r="C21" s="6">
        <f>Prehlad!I63</f>
        <v>0</v>
      </c>
      <c r="D21" s="6">
        <f>Prehlad!J63</f>
        <v>0</v>
      </c>
      <c r="E21" s="7">
        <f>Prehlad!L63</f>
        <v>6.6961478000000003</v>
      </c>
      <c r="F21" s="5">
        <f>Prehlad!N63</f>
        <v>6.0150000000000006</v>
      </c>
      <c r="G21" s="5">
        <f>Prehlad!W63</f>
        <v>571.93700000000001</v>
      </c>
    </row>
    <row r="24" spans="1:7">
      <c r="A24" s="1" t="s">
        <v>99</v>
      </c>
      <c r="B24" s="6">
        <f>Prehlad!H65</f>
        <v>0</v>
      </c>
      <c r="C24" s="6">
        <f>Prehlad!I65</f>
        <v>0</v>
      </c>
      <c r="D24" s="6">
        <f>Prehlad!J65</f>
        <v>0</v>
      </c>
      <c r="E24" s="7">
        <f>Prehlad!L65</f>
        <v>29.374143799999999</v>
      </c>
      <c r="F24" s="5">
        <f>Prehlad!N65</f>
        <v>18.774999999999999</v>
      </c>
      <c r="G24" s="5">
        <f>Prehlad!W65</f>
        <v>700.83600000000001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showGridLines="0" tabSelected="1" topLeftCell="A58" workbookViewId="0">
      <selection activeCell="D49" sqref="D49"/>
    </sheetView>
  </sheetViews>
  <sheetFormatPr defaultRowHeight="12.75"/>
  <cols>
    <col min="1" max="1" width="6.7109375" style="97" customWidth="1"/>
    <col min="2" max="2" width="3.7109375" style="98" customWidth="1"/>
    <col min="3" max="3" width="13" style="99" customWidth="1"/>
    <col min="4" max="4" width="35.7109375" style="120" customWidth="1"/>
    <col min="5" max="5" width="10.7109375" style="101" customWidth="1"/>
    <col min="6" max="6" width="5.28515625" style="100" customWidth="1"/>
    <col min="7" max="7" width="8.7109375" style="102" customWidth="1"/>
    <col min="8" max="9" width="9.7109375" style="102" hidden="1" customWidth="1"/>
    <col min="10" max="10" width="9.7109375" style="102" customWidth="1"/>
    <col min="11" max="11" width="7.42578125" style="103" hidden="1" customWidth="1"/>
    <col min="12" max="12" width="8.28515625" style="103" hidden="1" customWidth="1"/>
    <col min="13" max="13" width="9.140625" style="101" hidden="1" customWidth="1"/>
    <col min="14" max="14" width="7" style="101" hidden="1" customWidth="1"/>
    <col min="15" max="15" width="3.5703125" style="100" customWidth="1"/>
    <col min="16" max="16" width="12.7109375" style="100" hidden="1" customWidth="1"/>
    <col min="17" max="19" width="13.28515625" style="101" hidden="1" customWidth="1"/>
    <col min="20" max="20" width="10.5703125" style="104" hidden="1" customWidth="1"/>
    <col min="21" max="21" width="10.28515625" style="104" hidden="1" customWidth="1"/>
    <col min="22" max="22" width="5.7109375" style="104" hidden="1" customWidth="1"/>
    <col min="23" max="23" width="9.140625" style="105"/>
    <col min="24" max="25" width="5.7109375" style="100" customWidth="1"/>
    <col min="26" max="26" width="7.5703125" style="100" customWidth="1"/>
    <col min="27" max="27" width="24.85546875" style="100" customWidth="1"/>
    <col min="28" max="28" width="4.28515625" style="100" customWidth="1"/>
    <col min="29" max="29" width="8.28515625" style="100" customWidth="1"/>
    <col min="30" max="30" width="8.7109375" style="100" customWidth="1"/>
    <col min="31" max="34" width="9.140625" style="100"/>
    <col min="35" max="16384" width="9.140625" style="1"/>
  </cols>
  <sheetData>
    <row r="1" spans="1:34">
      <c r="A1" s="9" t="s">
        <v>73</v>
      </c>
      <c r="B1" s="1"/>
      <c r="C1" s="1"/>
      <c r="D1" s="1"/>
      <c r="E1" s="9" t="s">
        <v>74</v>
      </c>
      <c r="F1" s="1"/>
      <c r="G1" s="6"/>
      <c r="H1" s="1"/>
      <c r="I1" s="1"/>
      <c r="J1" s="6"/>
      <c r="K1" s="7"/>
      <c r="L1" s="1"/>
      <c r="M1" s="1"/>
      <c r="N1" s="1"/>
      <c r="O1" s="1"/>
      <c r="P1" s="1"/>
      <c r="Q1" s="5"/>
      <c r="R1" s="5"/>
      <c r="S1" s="5"/>
      <c r="T1" s="1"/>
      <c r="U1" s="1"/>
      <c r="V1" s="1"/>
      <c r="W1" s="1"/>
      <c r="X1" s="1"/>
      <c r="Y1" s="1"/>
      <c r="Z1" s="106" t="s">
        <v>2</v>
      </c>
      <c r="AA1" s="135" t="s">
        <v>3</v>
      </c>
      <c r="AB1" s="106" t="s">
        <v>4</v>
      </c>
      <c r="AC1" s="106" t="s">
        <v>5</v>
      </c>
      <c r="AD1" s="106" t="s">
        <v>6</v>
      </c>
      <c r="AE1" s="1"/>
      <c r="AF1" s="1"/>
      <c r="AG1" s="1"/>
      <c r="AH1" s="1"/>
    </row>
    <row r="2" spans="1:34">
      <c r="A2" s="9" t="s">
        <v>75</v>
      </c>
      <c r="B2" s="1"/>
      <c r="C2" s="1"/>
      <c r="D2" s="1"/>
      <c r="E2" s="9" t="s">
        <v>76</v>
      </c>
      <c r="F2" s="1"/>
      <c r="G2" s="6"/>
      <c r="H2" s="8"/>
      <c r="I2" s="1"/>
      <c r="J2" s="6"/>
      <c r="K2" s="7"/>
      <c r="L2" s="1"/>
      <c r="M2" s="1"/>
      <c r="N2" s="1"/>
      <c r="O2" s="1"/>
      <c r="P2" s="1"/>
      <c r="Q2" s="5"/>
      <c r="R2" s="5"/>
      <c r="S2" s="5"/>
      <c r="T2" s="1"/>
      <c r="U2" s="1"/>
      <c r="V2" s="1"/>
      <c r="W2" s="1"/>
      <c r="X2" s="1"/>
      <c r="Y2" s="1"/>
      <c r="Z2" s="106" t="s">
        <v>9</v>
      </c>
      <c r="AA2" s="107" t="s">
        <v>100</v>
      </c>
      <c r="AB2" s="107" t="s">
        <v>11</v>
      </c>
      <c r="AC2" s="107"/>
      <c r="AD2" s="108"/>
      <c r="AE2" s="1"/>
      <c r="AF2" s="1"/>
      <c r="AG2" s="1"/>
      <c r="AH2" s="1"/>
    </row>
    <row r="3" spans="1:34">
      <c r="A3" s="9" t="s">
        <v>78</v>
      </c>
      <c r="B3" s="1"/>
      <c r="C3" s="1"/>
      <c r="D3" s="1"/>
      <c r="E3" s="9" t="s">
        <v>79</v>
      </c>
      <c r="F3" s="1"/>
      <c r="G3" s="6"/>
      <c r="H3" s="1"/>
      <c r="I3" s="1"/>
      <c r="J3" s="6"/>
      <c r="K3" s="7"/>
      <c r="L3" s="1"/>
      <c r="M3" s="1"/>
      <c r="N3" s="1"/>
      <c r="O3" s="1"/>
      <c r="P3" s="1"/>
      <c r="Q3" s="5"/>
      <c r="R3" s="5"/>
      <c r="S3" s="5"/>
      <c r="T3" s="1"/>
      <c r="U3" s="1"/>
      <c r="V3" s="1"/>
      <c r="W3" s="1"/>
      <c r="X3" s="1"/>
      <c r="Y3" s="1"/>
      <c r="Z3" s="106" t="s">
        <v>13</v>
      </c>
      <c r="AA3" s="107" t="s">
        <v>101</v>
      </c>
      <c r="AB3" s="107" t="s">
        <v>11</v>
      </c>
      <c r="AC3" s="107" t="s">
        <v>15</v>
      </c>
      <c r="AD3" s="108" t="s">
        <v>16</v>
      </c>
      <c r="AE3" s="1"/>
      <c r="AF3" s="1"/>
      <c r="AG3" s="1"/>
      <c r="AH3" s="1"/>
    </row>
    <row r="4" spans="1:3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5"/>
      <c r="R4" s="5"/>
      <c r="S4" s="5"/>
      <c r="T4" s="1"/>
      <c r="U4" s="1"/>
      <c r="V4" s="1"/>
      <c r="W4" s="1"/>
      <c r="X4" s="1"/>
      <c r="Y4" s="1"/>
      <c r="Z4" s="106" t="s">
        <v>17</v>
      </c>
      <c r="AA4" s="107" t="s">
        <v>102</v>
      </c>
      <c r="AB4" s="107" t="s">
        <v>11</v>
      </c>
      <c r="AC4" s="107"/>
      <c r="AD4" s="108"/>
      <c r="AE4" s="1"/>
      <c r="AF4" s="1"/>
      <c r="AG4" s="1"/>
      <c r="AH4" s="1"/>
    </row>
    <row r="5" spans="1:34">
      <c r="A5" s="9" t="s">
        <v>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5"/>
      <c r="R5" s="5"/>
      <c r="S5" s="5"/>
      <c r="T5" s="1"/>
      <c r="U5" s="1"/>
      <c r="V5" s="1"/>
      <c r="W5" s="1"/>
      <c r="X5" s="1"/>
      <c r="Y5" s="1"/>
      <c r="Z5" s="106" t="s">
        <v>23</v>
      </c>
      <c r="AA5" s="107" t="s">
        <v>101</v>
      </c>
      <c r="AB5" s="107" t="s">
        <v>11</v>
      </c>
      <c r="AC5" s="107" t="s">
        <v>15</v>
      </c>
      <c r="AD5" s="108" t="s">
        <v>16</v>
      </c>
      <c r="AE5" s="1"/>
      <c r="AF5" s="1"/>
      <c r="AG5" s="1"/>
      <c r="AH5" s="1"/>
    </row>
    <row r="6" spans="1:34">
      <c r="A6" s="9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4.25" thickBot="1">
      <c r="A8" s="1" t="s">
        <v>82</v>
      </c>
      <c r="B8" s="2"/>
      <c r="C8" s="3"/>
      <c r="D8" s="4" t="str">
        <f>CONCATENATE(AA2," ",AB2," ",AC2," ",AD2)</f>
        <v xml:space="preserve">Prehľad rozpočtových nákladov v EUR  </v>
      </c>
      <c r="E8" s="5"/>
      <c r="F8" s="1"/>
      <c r="G8" s="6"/>
      <c r="H8" s="6"/>
      <c r="I8" s="6"/>
      <c r="J8" s="6"/>
      <c r="K8" s="7"/>
      <c r="L8" s="7"/>
      <c r="M8" s="5"/>
      <c r="N8" s="5"/>
      <c r="O8" s="1"/>
      <c r="P8" s="1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13.5" thickTop="1">
      <c r="A9" s="111" t="s">
        <v>103</v>
      </c>
      <c r="B9" s="111" t="s">
        <v>104</v>
      </c>
      <c r="C9" s="111" t="s">
        <v>105</v>
      </c>
      <c r="D9" s="111" t="s">
        <v>106</v>
      </c>
      <c r="E9" s="111" t="s">
        <v>107</v>
      </c>
      <c r="F9" s="111" t="s">
        <v>108</v>
      </c>
      <c r="G9" s="111" t="s">
        <v>109</v>
      </c>
      <c r="H9" s="111" t="s">
        <v>32</v>
      </c>
      <c r="I9" s="111" t="s">
        <v>84</v>
      </c>
      <c r="J9" s="111" t="s">
        <v>85</v>
      </c>
      <c r="K9" s="112" t="s">
        <v>86</v>
      </c>
      <c r="L9" s="113"/>
      <c r="M9" s="114" t="s">
        <v>87</v>
      </c>
      <c r="N9" s="113"/>
      <c r="O9" s="111" t="s">
        <v>110</v>
      </c>
      <c r="P9" s="109" t="s">
        <v>111</v>
      </c>
      <c r="Q9" s="84" t="s">
        <v>107</v>
      </c>
      <c r="R9" s="84" t="s">
        <v>107</v>
      </c>
      <c r="S9" s="85" t="s">
        <v>107</v>
      </c>
      <c r="T9" s="89" t="s">
        <v>112</v>
      </c>
      <c r="U9" s="89" t="s">
        <v>113</v>
      </c>
      <c r="V9" s="89" t="s">
        <v>114</v>
      </c>
      <c r="W9" s="90" t="s">
        <v>89</v>
      </c>
      <c r="X9" s="90" t="s">
        <v>115</v>
      </c>
      <c r="Y9" s="90" t="s">
        <v>116</v>
      </c>
      <c r="Z9" s="119" t="s">
        <v>117</v>
      </c>
      <c r="AA9" s="119" t="s">
        <v>118</v>
      </c>
      <c r="AB9" s="1" t="s">
        <v>114</v>
      </c>
      <c r="AC9" s="1"/>
      <c r="AD9" s="1"/>
      <c r="AE9" s="1"/>
      <c r="AF9" s="1"/>
      <c r="AG9" s="1"/>
      <c r="AH9" s="1"/>
    </row>
    <row r="10" spans="1:34" ht="13.5" thickBot="1">
      <c r="A10" s="115" t="s">
        <v>119</v>
      </c>
      <c r="B10" s="115" t="s">
        <v>120</v>
      </c>
      <c r="C10" s="116"/>
      <c r="D10" s="115" t="s">
        <v>121</v>
      </c>
      <c r="E10" s="115" t="s">
        <v>122</v>
      </c>
      <c r="F10" s="115" t="s">
        <v>123</v>
      </c>
      <c r="G10" s="115" t="s">
        <v>124</v>
      </c>
      <c r="H10" s="115" t="s">
        <v>125</v>
      </c>
      <c r="I10" s="115" t="s">
        <v>88</v>
      </c>
      <c r="J10" s="115"/>
      <c r="K10" s="115" t="s">
        <v>109</v>
      </c>
      <c r="L10" s="115" t="s">
        <v>85</v>
      </c>
      <c r="M10" s="117" t="s">
        <v>109</v>
      </c>
      <c r="N10" s="115" t="s">
        <v>85</v>
      </c>
      <c r="O10" s="115" t="s">
        <v>126</v>
      </c>
      <c r="P10" s="110"/>
      <c r="Q10" s="86" t="s">
        <v>127</v>
      </c>
      <c r="R10" s="86" t="s">
        <v>128</v>
      </c>
      <c r="S10" s="87" t="s">
        <v>129</v>
      </c>
      <c r="T10" s="89" t="s">
        <v>130</v>
      </c>
      <c r="U10" s="89" t="s">
        <v>131</v>
      </c>
      <c r="V10" s="89" t="s">
        <v>132</v>
      </c>
      <c r="W10" s="90"/>
      <c r="X10" s="1"/>
      <c r="Y10" s="1"/>
      <c r="Z10" s="119" t="s">
        <v>133</v>
      </c>
      <c r="AA10" s="119" t="s">
        <v>119</v>
      </c>
      <c r="AB10" s="1" t="s">
        <v>134</v>
      </c>
      <c r="AC10" s="1"/>
      <c r="AD10" s="1"/>
      <c r="AE10" s="1"/>
      <c r="AF10" s="1"/>
      <c r="AG10" s="1"/>
      <c r="AH10" s="1"/>
    </row>
    <row r="11" spans="1:34" ht="13.5" thickTop="1"/>
    <row r="12" spans="1:34">
      <c r="B12" s="130" t="s">
        <v>135</v>
      </c>
    </row>
    <row r="13" spans="1:34">
      <c r="B13" s="99" t="s">
        <v>90</v>
      </c>
    </row>
    <row r="14" spans="1:34">
      <c r="A14" s="97">
        <v>1</v>
      </c>
      <c r="B14" s="98" t="s">
        <v>136</v>
      </c>
      <c r="C14" s="99" t="s">
        <v>137</v>
      </c>
      <c r="D14" s="120" t="s">
        <v>138</v>
      </c>
      <c r="E14" s="101">
        <v>4.8</v>
      </c>
      <c r="F14" s="100" t="s">
        <v>139</v>
      </c>
      <c r="H14" s="102">
        <f t="shared" ref="H14:H20" si="0">ROUND(E14*G14, 2)</f>
        <v>0</v>
      </c>
      <c r="J14" s="102">
        <f t="shared" ref="J14:J20" si="1">ROUND(E14*G14, 2)</f>
        <v>0</v>
      </c>
      <c r="O14" s="100">
        <v>20</v>
      </c>
      <c r="P14" s="100" t="s">
        <v>140</v>
      </c>
      <c r="V14" s="104" t="s">
        <v>61</v>
      </c>
      <c r="W14" s="105">
        <v>14.164999999999999</v>
      </c>
      <c r="Z14" s="100" t="s">
        <v>141</v>
      </c>
      <c r="AB14" s="100">
        <v>1</v>
      </c>
    </row>
    <row r="15" spans="1:34">
      <c r="A15" s="97">
        <v>2</v>
      </c>
      <c r="B15" s="98" t="s">
        <v>136</v>
      </c>
      <c r="C15" s="99" t="s">
        <v>142</v>
      </c>
      <c r="D15" s="120" t="s">
        <v>143</v>
      </c>
      <c r="E15" s="101">
        <v>4.8</v>
      </c>
      <c r="F15" s="100" t="s">
        <v>139</v>
      </c>
      <c r="H15" s="102">
        <f t="shared" si="0"/>
        <v>0</v>
      </c>
      <c r="J15" s="102">
        <f t="shared" si="1"/>
        <v>0</v>
      </c>
      <c r="O15" s="100">
        <v>20</v>
      </c>
      <c r="P15" s="100" t="s">
        <v>140</v>
      </c>
      <c r="V15" s="104" t="s">
        <v>61</v>
      </c>
      <c r="W15" s="105">
        <v>0.66700000000000004</v>
      </c>
      <c r="Z15" s="100" t="s">
        <v>141</v>
      </c>
      <c r="AB15" s="100">
        <v>1</v>
      </c>
    </row>
    <row r="16" spans="1:34" ht="25.5">
      <c r="A16" s="97">
        <v>3</v>
      </c>
      <c r="B16" s="98" t="s">
        <v>136</v>
      </c>
      <c r="C16" s="99" t="s">
        <v>144</v>
      </c>
      <c r="D16" s="120" t="s">
        <v>145</v>
      </c>
      <c r="E16" s="101">
        <v>4.8</v>
      </c>
      <c r="F16" s="100" t="s">
        <v>139</v>
      </c>
      <c r="H16" s="102">
        <f t="shared" si="0"/>
        <v>0</v>
      </c>
      <c r="J16" s="102">
        <f t="shared" si="1"/>
        <v>0</v>
      </c>
      <c r="O16" s="100">
        <v>20</v>
      </c>
      <c r="P16" s="100" t="s">
        <v>140</v>
      </c>
      <c r="V16" s="104" t="s">
        <v>61</v>
      </c>
      <c r="W16" s="105">
        <v>1.522</v>
      </c>
      <c r="Z16" s="100" t="s">
        <v>146</v>
      </c>
      <c r="AB16" s="100">
        <v>1</v>
      </c>
    </row>
    <row r="17" spans="1:28">
      <c r="A17" s="97">
        <v>4</v>
      </c>
      <c r="B17" s="98" t="s">
        <v>136</v>
      </c>
      <c r="C17" s="99" t="s">
        <v>147</v>
      </c>
      <c r="D17" s="120" t="s">
        <v>148</v>
      </c>
      <c r="E17" s="101">
        <v>4.8</v>
      </c>
      <c r="F17" s="100" t="s">
        <v>139</v>
      </c>
      <c r="H17" s="102">
        <f t="shared" si="0"/>
        <v>0</v>
      </c>
      <c r="J17" s="102">
        <f t="shared" si="1"/>
        <v>0</v>
      </c>
      <c r="O17" s="100">
        <v>20</v>
      </c>
      <c r="P17" s="100" t="s">
        <v>140</v>
      </c>
      <c r="V17" s="104" t="s">
        <v>61</v>
      </c>
      <c r="W17" s="105">
        <v>0.33100000000000002</v>
      </c>
      <c r="Z17" s="100" t="s">
        <v>146</v>
      </c>
      <c r="AB17" s="100">
        <v>1</v>
      </c>
    </row>
    <row r="18" spans="1:28" ht="25.5">
      <c r="A18" s="97">
        <v>5</v>
      </c>
      <c r="B18" s="98" t="s">
        <v>136</v>
      </c>
      <c r="C18" s="99" t="s">
        <v>149</v>
      </c>
      <c r="D18" s="120" t="s">
        <v>150</v>
      </c>
      <c r="E18" s="101">
        <v>4.8</v>
      </c>
      <c r="F18" s="100" t="s">
        <v>139</v>
      </c>
      <c r="H18" s="102">
        <f t="shared" si="0"/>
        <v>0</v>
      </c>
      <c r="J18" s="102">
        <f t="shared" si="1"/>
        <v>0</v>
      </c>
      <c r="O18" s="100">
        <v>20</v>
      </c>
      <c r="P18" s="100" t="s">
        <v>140</v>
      </c>
      <c r="V18" s="104" t="s">
        <v>61</v>
      </c>
      <c r="W18" s="105">
        <v>5.2999999999999999E-2</v>
      </c>
      <c r="Z18" s="100" t="s">
        <v>146</v>
      </c>
      <c r="AB18" s="100">
        <v>1</v>
      </c>
    </row>
    <row r="19" spans="1:28">
      <c r="A19" s="97">
        <v>6</v>
      </c>
      <c r="B19" s="98" t="s">
        <v>136</v>
      </c>
      <c r="C19" s="99" t="s">
        <v>151</v>
      </c>
      <c r="D19" s="120" t="s">
        <v>152</v>
      </c>
      <c r="E19" s="101">
        <v>4.8</v>
      </c>
      <c r="F19" s="100" t="s">
        <v>139</v>
      </c>
      <c r="H19" s="102">
        <f t="shared" si="0"/>
        <v>0</v>
      </c>
      <c r="J19" s="102">
        <f t="shared" si="1"/>
        <v>0</v>
      </c>
      <c r="O19" s="100">
        <v>20</v>
      </c>
      <c r="P19" s="100" t="s">
        <v>140</v>
      </c>
      <c r="V19" s="104" t="s">
        <v>61</v>
      </c>
      <c r="W19" s="105">
        <v>2.88</v>
      </c>
      <c r="Z19" s="100" t="s">
        <v>141</v>
      </c>
      <c r="AB19" s="100">
        <v>1</v>
      </c>
    </row>
    <row r="20" spans="1:28">
      <c r="A20" s="97">
        <v>7</v>
      </c>
      <c r="B20" s="98" t="s">
        <v>136</v>
      </c>
      <c r="C20" s="99" t="s">
        <v>153</v>
      </c>
      <c r="D20" s="120" t="s">
        <v>154</v>
      </c>
      <c r="E20" s="101">
        <v>4.8</v>
      </c>
      <c r="F20" s="100" t="s">
        <v>139</v>
      </c>
      <c r="H20" s="102">
        <f t="shared" si="0"/>
        <v>0</v>
      </c>
      <c r="J20" s="102">
        <f t="shared" si="1"/>
        <v>0</v>
      </c>
      <c r="O20" s="100">
        <v>20</v>
      </c>
      <c r="P20" s="100" t="s">
        <v>140</v>
      </c>
      <c r="V20" s="104" t="s">
        <v>61</v>
      </c>
      <c r="W20" s="105">
        <v>4.2999999999999997E-2</v>
      </c>
      <c r="Z20" s="100" t="s">
        <v>146</v>
      </c>
      <c r="AB20" s="100">
        <v>1</v>
      </c>
    </row>
    <row r="21" spans="1:28">
      <c r="D21" s="131" t="s">
        <v>155</v>
      </c>
      <c r="E21" s="132">
        <f>J21</f>
        <v>0</v>
      </c>
      <c r="H21" s="132">
        <f>SUM(H12:H20)</f>
        <v>0</v>
      </c>
      <c r="I21" s="132">
        <f>SUM(I12:I20)</f>
        <v>0</v>
      </c>
      <c r="J21" s="132">
        <f>SUM(J12:J20)</f>
        <v>0</v>
      </c>
      <c r="L21" s="133">
        <f>SUM(L12:L20)</f>
        <v>0</v>
      </c>
      <c r="N21" s="134">
        <f>SUM(N12:N20)</f>
        <v>0</v>
      </c>
      <c r="W21" s="105">
        <f>SUM(W12:W20)</f>
        <v>19.660999999999998</v>
      </c>
    </row>
    <row r="23" spans="1:28">
      <c r="B23" s="99" t="s">
        <v>91</v>
      </c>
    </row>
    <row r="24" spans="1:28">
      <c r="A24" s="97">
        <v>8</v>
      </c>
      <c r="B24" s="98" t="s">
        <v>156</v>
      </c>
      <c r="C24" s="99" t="s">
        <v>157</v>
      </c>
      <c r="D24" s="120" t="s">
        <v>158</v>
      </c>
      <c r="E24" s="101">
        <v>4.8</v>
      </c>
      <c r="F24" s="100" t="s">
        <v>139</v>
      </c>
      <c r="H24" s="102">
        <f>ROUND(E24*G24, 2)</f>
        <v>0</v>
      </c>
      <c r="J24" s="102">
        <f>ROUND(E24*G24, 2)</f>
        <v>0</v>
      </c>
      <c r="K24" s="103">
        <v>2.4193099999999998</v>
      </c>
      <c r="L24" s="103">
        <f>E24*K24</f>
        <v>11.612687999999999</v>
      </c>
      <c r="O24" s="100">
        <v>20</v>
      </c>
      <c r="P24" s="100" t="s">
        <v>140</v>
      </c>
      <c r="V24" s="104" t="s">
        <v>61</v>
      </c>
      <c r="W24" s="105">
        <v>2.1890000000000001</v>
      </c>
      <c r="Z24" s="100" t="s">
        <v>159</v>
      </c>
      <c r="AB24" s="100">
        <v>1</v>
      </c>
    </row>
    <row r="25" spans="1:28">
      <c r="D25" s="131" t="s">
        <v>160</v>
      </c>
      <c r="E25" s="132">
        <f>J25</f>
        <v>0</v>
      </c>
      <c r="H25" s="132">
        <f>SUM(H23:H24)</f>
        <v>0</v>
      </c>
      <c r="I25" s="132">
        <f>SUM(I23:I24)</f>
        <v>0</v>
      </c>
      <c r="J25" s="132">
        <f>SUM(J23:J24)</f>
        <v>0</v>
      </c>
      <c r="L25" s="133">
        <f>SUM(L23:L24)</f>
        <v>11.612687999999999</v>
      </c>
      <c r="N25" s="134">
        <f>SUM(N23:N24)</f>
        <v>0</v>
      </c>
      <c r="W25" s="105">
        <f>SUM(W23:W24)</f>
        <v>2.1890000000000001</v>
      </c>
    </row>
    <row r="27" spans="1:28">
      <c r="B27" s="99" t="s">
        <v>92</v>
      </c>
    </row>
    <row r="28" spans="1:28" ht="25.5">
      <c r="A28" s="97">
        <v>9</v>
      </c>
      <c r="B28" s="98" t="s">
        <v>136</v>
      </c>
      <c r="C28" s="99" t="s">
        <v>161</v>
      </c>
      <c r="D28" s="120" t="s">
        <v>162</v>
      </c>
      <c r="E28" s="101">
        <v>4.5</v>
      </c>
      <c r="F28" s="100" t="s">
        <v>163</v>
      </c>
      <c r="H28" s="102">
        <f>ROUND(E28*G28, 2)</f>
        <v>0</v>
      </c>
      <c r="J28" s="102">
        <f>ROUND(E28*G28, 2)</f>
        <v>0</v>
      </c>
      <c r="K28" s="103">
        <v>0.13192999999999999</v>
      </c>
      <c r="L28" s="103">
        <f>E28*K28</f>
        <v>0.59368500000000002</v>
      </c>
      <c r="O28" s="100">
        <v>20</v>
      </c>
      <c r="P28" s="100" t="s">
        <v>140</v>
      </c>
      <c r="V28" s="104" t="s">
        <v>61</v>
      </c>
      <c r="W28" s="105">
        <v>2.444</v>
      </c>
      <c r="Z28" s="100" t="s">
        <v>164</v>
      </c>
      <c r="AB28" s="100">
        <v>1</v>
      </c>
    </row>
    <row r="29" spans="1:28">
      <c r="A29" s="97">
        <v>10</v>
      </c>
      <c r="B29" s="98" t="s">
        <v>165</v>
      </c>
      <c r="C29" s="99" t="s">
        <v>166</v>
      </c>
      <c r="D29" s="120" t="s">
        <v>167</v>
      </c>
      <c r="E29" s="101">
        <v>4.5449999999999999</v>
      </c>
      <c r="F29" s="100" t="s">
        <v>163</v>
      </c>
      <c r="I29" s="102">
        <f>ROUND(E29*G29, 2)</f>
        <v>0</v>
      </c>
      <c r="J29" s="102">
        <f>ROUND(E29*G29, 2)</f>
        <v>0</v>
      </c>
      <c r="K29" s="103">
        <v>0.12</v>
      </c>
      <c r="L29" s="103">
        <f>E29*K29</f>
        <v>0.5454</v>
      </c>
      <c r="O29" s="100">
        <v>20</v>
      </c>
      <c r="P29" s="100" t="s">
        <v>140</v>
      </c>
      <c r="V29" s="104" t="s">
        <v>49</v>
      </c>
      <c r="Z29" s="100" t="s">
        <v>168</v>
      </c>
      <c r="AA29" s="100" t="s">
        <v>140</v>
      </c>
      <c r="AB29" s="100">
        <v>2</v>
      </c>
    </row>
    <row r="30" spans="1:28">
      <c r="D30" s="131" t="s">
        <v>169</v>
      </c>
      <c r="E30" s="132">
        <f>J30</f>
        <v>0</v>
      </c>
      <c r="H30" s="132">
        <f>SUM(H27:H29)</f>
        <v>0</v>
      </c>
      <c r="I30" s="132">
        <f>SUM(I27:I29)</f>
        <v>0</v>
      </c>
      <c r="J30" s="132">
        <f>SUM(J27:J29)</f>
        <v>0</v>
      </c>
      <c r="L30" s="133">
        <f>SUM(L27:L29)</f>
        <v>1.1390850000000001</v>
      </c>
      <c r="N30" s="134">
        <f>SUM(N27:N29)</f>
        <v>0</v>
      </c>
      <c r="W30" s="105">
        <f>SUM(W27:W29)</f>
        <v>2.444</v>
      </c>
    </row>
    <row r="32" spans="1:28">
      <c r="B32" s="99" t="s">
        <v>93</v>
      </c>
    </row>
    <row r="33" spans="1:28">
      <c r="A33" s="97">
        <v>11</v>
      </c>
      <c r="B33" s="98" t="s">
        <v>156</v>
      </c>
      <c r="C33" s="99" t="s">
        <v>170</v>
      </c>
      <c r="D33" s="120" t="s">
        <v>171</v>
      </c>
      <c r="E33" s="101">
        <v>4.0999999999999996</v>
      </c>
      <c r="F33" s="100" t="s">
        <v>139</v>
      </c>
      <c r="H33" s="102">
        <f>ROUND(E33*G33, 2)</f>
        <v>0</v>
      </c>
      <c r="J33" s="102">
        <f>ROUND(E33*G33, 2)</f>
        <v>0</v>
      </c>
      <c r="K33" s="103">
        <v>2.42103</v>
      </c>
      <c r="L33" s="103">
        <f>E33*K33</f>
        <v>9.9262229999999985</v>
      </c>
      <c r="O33" s="100">
        <v>20</v>
      </c>
      <c r="P33" s="100" t="s">
        <v>140</v>
      </c>
      <c r="V33" s="104" t="s">
        <v>61</v>
      </c>
      <c r="W33" s="105">
        <v>9.0489999999999995</v>
      </c>
      <c r="Z33" s="100" t="s">
        <v>159</v>
      </c>
      <c r="AB33" s="100">
        <v>1</v>
      </c>
    </row>
    <row r="34" spans="1:28">
      <c r="D34" s="131" t="s">
        <v>172</v>
      </c>
      <c r="E34" s="132">
        <f>J34</f>
        <v>0</v>
      </c>
      <c r="H34" s="132">
        <f>SUM(H32:H33)</f>
        <v>0</v>
      </c>
      <c r="I34" s="132">
        <f>SUM(I32:I33)</f>
        <v>0</v>
      </c>
      <c r="J34" s="132">
        <f>SUM(J32:J33)</f>
        <v>0</v>
      </c>
      <c r="L34" s="133">
        <f>SUM(L32:L33)</f>
        <v>9.9262229999999985</v>
      </c>
      <c r="N34" s="134">
        <f>SUM(N32:N33)</f>
        <v>0</v>
      </c>
      <c r="W34" s="105">
        <f>SUM(W32:W33)</f>
        <v>9.0489999999999995</v>
      </c>
    </row>
    <row r="36" spans="1:28">
      <c r="B36" s="99" t="s">
        <v>94</v>
      </c>
    </row>
    <row r="37" spans="1:28" ht="25.5">
      <c r="A37" s="97">
        <v>12</v>
      </c>
      <c r="B37" s="98" t="s">
        <v>173</v>
      </c>
      <c r="C37" s="99" t="s">
        <v>174</v>
      </c>
      <c r="D37" s="120" t="s">
        <v>175</v>
      </c>
      <c r="E37" s="101">
        <v>5.8</v>
      </c>
      <c r="F37" s="100" t="s">
        <v>139</v>
      </c>
      <c r="H37" s="102">
        <f t="shared" ref="H37:H44" si="2">ROUND(E37*G37, 2)</f>
        <v>0</v>
      </c>
      <c r="J37" s="102">
        <f t="shared" ref="J37:J44" si="3">ROUND(E37*G37, 2)</f>
        <v>0</v>
      </c>
      <c r="M37" s="101">
        <v>2.2000000000000002</v>
      </c>
      <c r="N37" s="101">
        <f>E37*M37</f>
        <v>12.76</v>
      </c>
      <c r="O37" s="100">
        <v>20</v>
      </c>
      <c r="P37" s="100" t="s">
        <v>140</v>
      </c>
      <c r="V37" s="104" t="s">
        <v>61</v>
      </c>
      <c r="W37" s="105">
        <v>43.113999999999997</v>
      </c>
      <c r="Z37" s="100" t="s">
        <v>176</v>
      </c>
      <c r="AB37" s="100">
        <v>1</v>
      </c>
    </row>
    <row r="38" spans="1:28">
      <c r="A38" s="97">
        <v>13</v>
      </c>
      <c r="B38" s="98" t="s">
        <v>173</v>
      </c>
      <c r="C38" s="99" t="s">
        <v>177</v>
      </c>
      <c r="D38" s="120" t="s">
        <v>178</v>
      </c>
      <c r="E38" s="101">
        <v>10.56</v>
      </c>
      <c r="F38" s="100" t="s">
        <v>179</v>
      </c>
      <c r="H38" s="102">
        <f t="shared" si="2"/>
        <v>0</v>
      </c>
      <c r="J38" s="102">
        <f t="shared" si="3"/>
        <v>0</v>
      </c>
      <c r="O38" s="100">
        <v>20</v>
      </c>
      <c r="P38" s="100" t="s">
        <v>140</v>
      </c>
      <c r="V38" s="104" t="s">
        <v>61</v>
      </c>
      <c r="W38" s="105">
        <v>5.7130000000000001</v>
      </c>
      <c r="Z38" s="100" t="s">
        <v>176</v>
      </c>
      <c r="AB38" s="100">
        <v>1</v>
      </c>
    </row>
    <row r="39" spans="1:28" ht="25.5">
      <c r="A39" s="97">
        <v>14</v>
      </c>
      <c r="B39" s="98" t="s">
        <v>173</v>
      </c>
      <c r="C39" s="99" t="s">
        <v>180</v>
      </c>
      <c r="D39" s="120" t="s">
        <v>181</v>
      </c>
      <c r="E39" s="101">
        <v>105.6</v>
      </c>
      <c r="F39" s="100" t="s">
        <v>179</v>
      </c>
      <c r="H39" s="102">
        <f t="shared" si="2"/>
        <v>0</v>
      </c>
      <c r="J39" s="102">
        <f t="shared" si="3"/>
        <v>0</v>
      </c>
      <c r="O39" s="100">
        <v>20</v>
      </c>
      <c r="P39" s="100" t="s">
        <v>140</v>
      </c>
      <c r="V39" s="104" t="s">
        <v>61</v>
      </c>
      <c r="Z39" s="100" t="s">
        <v>176</v>
      </c>
      <c r="AB39" s="100">
        <v>1</v>
      </c>
    </row>
    <row r="40" spans="1:28" ht="25.5">
      <c r="A40" s="97">
        <v>15</v>
      </c>
      <c r="B40" s="98" t="s">
        <v>173</v>
      </c>
      <c r="C40" s="99" t="s">
        <v>182</v>
      </c>
      <c r="D40" s="120" t="s">
        <v>183</v>
      </c>
      <c r="E40" s="101">
        <v>10.56</v>
      </c>
      <c r="F40" s="100" t="s">
        <v>179</v>
      </c>
      <c r="H40" s="102">
        <f t="shared" si="2"/>
        <v>0</v>
      </c>
      <c r="J40" s="102">
        <f t="shared" si="3"/>
        <v>0</v>
      </c>
      <c r="O40" s="100">
        <v>20</v>
      </c>
      <c r="P40" s="100" t="s">
        <v>140</v>
      </c>
      <c r="V40" s="104" t="s">
        <v>61</v>
      </c>
      <c r="W40" s="105">
        <v>11.901</v>
      </c>
      <c r="Z40" s="100" t="s">
        <v>176</v>
      </c>
      <c r="AB40" s="100">
        <v>1</v>
      </c>
    </row>
    <row r="41" spans="1:28" ht="25.5">
      <c r="A41" s="97">
        <v>16</v>
      </c>
      <c r="B41" s="98" t="s">
        <v>173</v>
      </c>
      <c r="C41" s="99" t="s">
        <v>184</v>
      </c>
      <c r="D41" s="120" t="s">
        <v>185</v>
      </c>
      <c r="E41" s="101">
        <v>105.6</v>
      </c>
      <c r="F41" s="100" t="s">
        <v>179</v>
      </c>
      <c r="H41" s="102">
        <f t="shared" si="2"/>
        <v>0</v>
      </c>
      <c r="J41" s="102">
        <f t="shared" si="3"/>
        <v>0</v>
      </c>
      <c r="O41" s="100">
        <v>20</v>
      </c>
      <c r="P41" s="100" t="s">
        <v>140</v>
      </c>
      <c r="V41" s="104" t="s">
        <v>61</v>
      </c>
      <c r="W41" s="105">
        <v>13.305999999999999</v>
      </c>
      <c r="Z41" s="100" t="s">
        <v>176</v>
      </c>
      <c r="AB41" s="100">
        <v>1</v>
      </c>
    </row>
    <row r="42" spans="1:28" ht="25.5">
      <c r="A42" s="97">
        <v>17</v>
      </c>
      <c r="B42" s="98" t="s">
        <v>173</v>
      </c>
      <c r="C42" s="99" t="s">
        <v>186</v>
      </c>
      <c r="D42" s="120" t="s">
        <v>187</v>
      </c>
      <c r="E42" s="101">
        <v>10.56</v>
      </c>
      <c r="F42" s="100" t="s">
        <v>179</v>
      </c>
      <c r="H42" s="102">
        <f t="shared" si="2"/>
        <v>0</v>
      </c>
      <c r="J42" s="102">
        <f t="shared" si="3"/>
        <v>0</v>
      </c>
      <c r="O42" s="100">
        <v>20</v>
      </c>
      <c r="P42" s="100" t="s">
        <v>140</v>
      </c>
      <c r="V42" s="104" t="s">
        <v>61</v>
      </c>
      <c r="Z42" s="100" t="s">
        <v>176</v>
      </c>
      <c r="AB42" s="100">
        <v>1</v>
      </c>
    </row>
    <row r="43" spans="1:28">
      <c r="A43" s="97">
        <v>18</v>
      </c>
      <c r="B43" s="98" t="s">
        <v>156</v>
      </c>
      <c r="C43" s="99" t="s">
        <v>188</v>
      </c>
      <c r="D43" s="120" t="s">
        <v>189</v>
      </c>
      <c r="E43" s="101">
        <v>22.678000000000001</v>
      </c>
      <c r="F43" s="100" t="s">
        <v>179</v>
      </c>
      <c r="H43" s="102">
        <f t="shared" si="2"/>
        <v>0</v>
      </c>
      <c r="J43" s="102">
        <f t="shared" si="3"/>
        <v>0</v>
      </c>
      <c r="O43" s="100">
        <v>20</v>
      </c>
      <c r="P43" s="100" t="s">
        <v>140</v>
      </c>
      <c r="V43" s="104" t="s">
        <v>61</v>
      </c>
      <c r="W43" s="105">
        <v>18.391999999999999</v>
      </c>
      <c r="Z43" s="100" t="s">
        <v>190</v>
      </c>
      <c r="AB43" s="100">
        <v>1</v>
      </c>
    </row>
    <row r="44" spans="1:28">
      <c r="A44" s="97">
        <v>19</v>
      </c>
      <c r="B44" s="98" t="s">
        <v>156</v>
      </c>
      <c r="C44" s="99" t="s">
        <v>191</v>
      </c>
      <c r="D44" s="120" t="s">
        <v>192</v>
      </c>
      <c r="E44" s="101">
        <v>22.678000000000001</v>
      </c>
      <c r="F44" s="100" t="s">
        <v>179</v>
      </c>
      <c r="H44" s="102">
        <f t="shared" si="2"/>
        <v>0</v>
      </c>
      <c r="J44" s="102">
        <f t="shared" si="3"/>
        <v>0</v>
      </c>
      <c r="O44" s="100">
        <v>20</v>
      </c>
      <c r="P44" s="100" t="s">
        <v>140</v>
      </c>
      <c r="V44" s="104" t="s">
        <v>61</v>
      </c>
      <c r="W44" s="105">
        <v>3.13</v>
      </c>
      <c r="Z44" s="100" t="s">
        <v>190</v>
      </c>
      <c r="AB44" s="100">
        <v>1</v>
      </c>
    </row>
    <row r="45" spans="1:28">
      <c r="D45" s="131" t="s">
        <v>193</v>
      </c>
      <c r="E45" s="132">
        <f>J45</f>
        <v>0</v>
      </c>
      <c r="H45" s="132">
        <f>SUM(H36:H44)</f>
        <v>0</v>
      </c>
      <c r="I45" s="132">
        <f>SUM(I36:I44)</f>
        <v>0</v>
      </c>
      <c r="J45" s="132">
        <f>SUM(J36:J44)</f>
        <v>0</v>
      </c>
      <c r="L45" s="133">
        <f>SUM(L36:L44)</f>
        <v>0</v>
      </c>
      <c r="N45" s="134">
        <f>SUM(N36:N44)</f>
        <v>12.76</v>
      </c>
      <c r="W45" s="105">
        <f>SUM(W36:W44)</f>
        <v>95.555999999999983</v>
      </c>
    </row>
    <row r="47" spans="1:28">
      <c r="D47" s="131" t="s">
        <v>95</v>
      </c>
      <c r="E47" s="134">
        <f>J47</f>
        <v>0</v>
      </c>
      <c r="H47" s="132">
        <f>+H21+H25+H30+H34+H45</f>
        <v>0</v>
      </c>
      <c r="I47" s="132">
        <f>+I21+I25+I30+I34+I45</f>
        <v>0</v>
      </c>
      <c r="J47" s="132">
        <f>+J21+J25+J30+J34+J45</f>
        <v>0</v>
      </c>
      <c r="L47" s="133">
        <f>+L21+L25+L30+L34+L45</f>
        <v>22.677995999999997</v>
      </c>
      <c r="N47" s="134">
        <f>+N21+N25+N30+N34+N45</f>
        <v>12.76</v>
      </c>
      <c r="W47" s="105">
        <f>+W21+W25+W30+W34+W45</f>
        <v>128.89899999999997</v>
      </c>
    </row>
    <row r="49" spans="1:28">
      <c r="B49" s="130" t="s">
        <v>194</v>
      </c>
    </row>
    <row r="50" spans="1:28">
      <c r="B50" s="99" t="s">
        <v>96</v>
      </c>
    </row>
    <row r="51" spans="1:28">
      <c r="A51" s="97">
        <v>20</v>
      </c>
      <c r="B51" s="98" t="s">
        <v>195</v>
      </c>
      <c r="C51" s="99" t="s">
        <v>196</v>
      </c>
      <c r="D51" s="120" t="s">
        <v>197</v>
      </c>
      <c r="E51" s="101">
        <v>6015</v>
      </c>
      <c r="F51" s="100" t="s">
        <v>198</v>
      </c>
      <c r="H51" s="102">
        <f>ROUND(E51*G51, 2)</f>
        <v>0</v>
      </c>
      <c r="J51" s="102">
        <f>ROUND(E51*G51, 2)</f>
        <v>0</v>
      </c>
      <c r="K51" s="103">
        <v>5.0000000000000002E-5</v>
      </c>
      <c r="L51" s="103">
        <f>E51*K51</f>
        <v>0.30075000000000002</v>
      </c>
      <c r="O51" s="100">
        <v>20</v>
      </c>
      <c r="P51" s="100" t="s">
        <v>140</v>
      </c>
      <c r="V51" s="104" t="s">
        <v>199</v>
      </c>
      <c r="W51" s="105">
        <v>270.67500000000001</v>
      </c>
      <c r="Z51" s="100" t="s">
        <v>200</v>
      </c>
      <c r="AB51" s="100">
        <v>1</v>
      </c>
    </row>
    <row r="52" spans="1:28" ht="25.5">
      <c r="A52" s="97">
        <v>21</v>
      </c>
      <c r="B52" s="98" t="s">
        <v>165</v>
      </c>
      <c r="C52" s="99" t="s">
        <v>201</v>
      </c>
      <c r="D52" s="120" t="s">
        <v>202</v>
      </c>
      <c r="E52" s="101">
        <v>6015</v>
      </c>
      <c r="F52" s="100" t="s">
        <v>198</v>
      </c>
      <c r="I52" s="102">
        <f>ROUND(E52*G52, 2)</f>
        <v>0</v>
      </c>
      <c r="J52" s="102">
        <f>ROUND(E52*G52, 2)</f>
        <v>0</v>
      </c>
      <c r="K52" s="103">
        <v>1E-3</v>
      </c>
      <c r="L52" s="103">
        <f>E52*K52</f>
        <v>6.0150000000000006</v>
      </c>
      <c r="O52" s="100">
        <v>20</v>
      </c>
      <c r="P52" s="100" t="s">
        <v>140</v>
      </c>
      <c r="V52" s="104" t="s">
        <v>49</v>
      </c>
      <c r="Z52" s="100" t="s">
        <v>203</v>
      </c>
      <c r="AA52" s="100" t="s">
        <v>140</v>
      </c>
      <c r="AB52" s="100">
        <v>2</v>
      </c>
    </row>
    <row r="53" spans="1:28">
      <c r="A53" s="97">
        <v>22</v>
      </c>
      <c r="B53" s="98" t="s">
        <v>195</v>
      </c>
      <c r="C53" s="99" t="s">
        <v>204</v>
      </c>
      <c r="D53" s="120" t="s">
        <v>205</v>
      </c>
      <c r="E53" s="101">
        <v>6015</v>
      </c>
      <c r="F53" s="100" t="s">
        <v>198</v>
      </c>
      <c r="H53" s="102">
        <f>ROUND(E53*G53, 2)</f>
        <v>0</v>
      </c>
      <c r="J53" s="102">
        <f>ROUND(E53*G53, 2)</f>
        <v>0</v>
      </c>
      <c r="K53" s="103">
        <v>5.0000000000000002E-5</v>
      </c>
      <c r="L53" s="103">
        <f>E53*K53</f>
        <v>0.30075000000000002</v>
      </c>
      <c r="M53" s="101">
        <v>1E-3</v>
      </c>
      <c r="N53" s="101">
        <f>E53*M53</f>
        <v>6.0150000000000006</v>
      </c>
      <c r="O53" s="100">
        <v>20</v>
      </c>
      <c r="P53" s="100" t="s">
        <v>140</v>
      </c>
      <c r="V53" s="104" t="s">
        <v>199</v>
      </c>
      <c r="W53" s="105">
        <v>228.57</v>
      </c>
      <c r="Z53" s="100" t="s">
        <v>200</v>
      </c>
      <c r="AB53" s="100">
        <v>1</v>
      </c>
    </row>
    <row r="54" spans="1:28" ht="25.5">
      <c r="A54" s="97">
        <v>23</v>
      </c>
      <c r="B54" s="98" t="s">
        <v>195</v>
      </c>
      <c r="C54" s="99" t="s">
        <v>206</v>
      </c>
      <c r="D54" s="120" t="s">
        <v>207</v>
      </c>
      <c r="E54" s="101">
        <v>278.495</v>
      </c>
      <c r="F54" s="100" t="s">
        <v>126</v>
      </c>
      <c r="H54" s="102">
        <f>ROUND(E54*G54, 2)</f>
        <v>0</v>
      </c>
      <c r="J54" s="102">
        <f>ROUND(E54*G54, 2)</f>
        <v>0</v>
      </c>
      <c r="O54" s="100">
        <v>20</v>
      </c>
      <c r="P54" s="100" t="s">
        <v>140</v>
      </c>
      <c r="V54" s="104" t="s">
        <v>199</v>
      </c>
      <c r="Z54" s="100" t="s">
        <v>200</v>
      </c>
      <c r="AB54" s="100">
        <v>1</v>
      </c>
    </row>
    <row r="55" spans="1:28" ht="25.5">
      <c r="A55" s="97">
        <v>24</v>
      </c>
      <c r="B55" s="98" t="s">
        <v>195</v>
      </c>
      <c r="C55" s="99" t="s">
        <v>208</v>
      </c>
      <c r="D55" s="120" t="s">
        <v>209</v>
      </c>
      <c r="E55" s="101">
        <v>278.495</v>
      </c>
      <c r="F55" s="100" t="s">
        <v>126</v>
      </c>
      <c r="H55" s="102">
        <f>ROUND(E55*G55, 2)</f>
        <v>0</v>
      </c>
      <c r="J55" s="102">
        <f>ROUND(E55*G55, 2)</f>
        <v>0</v>
      </c>
      <c r="O55" s="100">
        <v>20</v>
      </c>
      <c r="P55" s="100" t="s">
        <v>140</v>
      </c>
      <c r="V55" s="104" t="s">
        <v>199</v>
      </c>
      <c r="Z55" s="100" t="s">
        <v>200</v>
      </c>
      <c r="AB55" s="100">
        <v>1</v>
      </c>
    </row>
    <row r="56" spans="1:28">
      <c r="D56" s="131" t="s">
        <v>210</v>
      </c>
      <c r="E56" s="132">
        <f>J56</f>
        <v>0</v>
      </c>
      <c r="H56" s="132">
        <f>SUM(H49:H55)</f>
        <v>0</v>
      </c>
      <c r="I56" s="132">
        <f>SUM(I49:I55)</f>
        <v>0</v>
      </c>
      <c r="J56" s="132">
        <f>SUM(J49:J55)</f>
        <v>0</v>
      </c>
      <c r="L56" s="133">
        <f>SUM(L49:L55)</f>
        <v>6.6165000000000003</v>
      </c>
      <c r="N56" s="134">
        <f>SUM(N49:N55)</f>
        <v>6.0150000000000006</v>
      </c>
      <c r="W56" s="105">
        <f>SUM(W49:W55)</f>
        <v>499.245</v>
      </c>
    </row>
    <row r="58" spans="1:28">
      <c r="B58" s="99" t="s">
        <v>97</v>
      </c>
    </row>
    <row r="59" spans="1:28" ht="25.5">
      <c r="A59" s="97">
        <v>25</v>
      </c>
      <c r="B59" s="98" t="s">
        <v>211</v>
      </c>
      <c r="C59" s="99" t="s">
        <v>212</v>
      </c>
      <c r="D59" s="120" t="s">
        <v>213</v>
      </c>
      <c r="E59" s="101">
        <v>112.18</v>
      </c>
      <c r="F59" s="100" t="s">
        <v>163</v>
      </c>
      <c r="H59" s="102">
        <f>ROUND(E59*G59, 2)</f>
        <v>0</v>
      </c>
      <c r="J59" s="102">
        <f>ROUND(E59*G59, 2)</f>
        <v>0</v>
      </c>
      <c r="K59" s="103">
        <v>5.2999999999999998E-4</v>
      </c>
      <c r="L59" s="103">
        <f>E59*K59</f>
        <v>5.9455399999999999E-2</v>
      </c>
      <c r="O59" s="100">
        <v>20</v>
      </c>
      <c r="P59" s="100" t="s">
        <v>140</v>
      </c>
      <c r="V59" s="104" t="s">
        <v>199</v>
      </c>
      <c r="W59" s="105">
        <v>52.5</v>
      </c>
      <c r="Z59" s="100" t="s">
        <v>214</v>
      </c>
      <c r="AB59" s="100">
        <v>1</v>
      </c>
    </row>
    <row r="60" spans="1:28">
      <c r="A60" s="97">
        <v>26</v>
      </c>
      <c r="B60" s="98" t="s">
        <v>211</v>
      </c>
      <c r="C60" s="99" t="s">
        <v>215</v>
      </c>
      <c r="D60" s="120" t="s">
        <v>216</v>
      </c>
      <c r="E60" s="101">
        <v>112.18</v>
      </c>
      <c r="F60" s="100" t="s">
        <v>163</v>
      </c>
      <c r="H60" s="102">
        <f>ROUND(E60*G60, 2)</f>
        <v>0</v>
      </c>
      <c r="J60" s="102">
        <f>ROUND(E60*G60, 2)</f>
        <v>0</v>
      </c>
      <c r="K60" s="103">
        <v>1.8000000000000001E-4</v>
      </c>
      <c r="L60" s="103">
        <f>E60*K60</f>
        <v>2.0192400000000003E-2</v>
      </c>
      <c r="O60" s="100">
        <v>20</v>
      </c>
      <c r="P60" s="100" t="s">
        <v>140</v>
      </c>
      <c r="V60" s="104" t="s">
        <v>199</v>
      </c>
      <c r="W60" s="105">
        <v>20.192</v>
      </c>
      <c r="Z60" s="100" t="s">
        <v>214</v>
      </c>
      <c r="AB60" s="100">
        <v>1</v>
      </c>
    </row>
    <row r="61" spans="1:28">
      <c r="D61" s="131" t="s">
        <v>217</v>
      </c>
      <c r="E61" s="132">
        <f>J61</f>
        <v>0</v>
      </c>
      <c r="H61" s="132">
        <f>SUM(H58:H60)</f>
        <v>0</v>
      </c>
      <c r="I61" s="132">
        <f>SUM(I58:I60)</f>
        <v>0</v>
      </c>
      <c r="J61" s="132">
        <f>SUM(J58:J60)</f>
        <v>0</v>
      </c>
      <c r="L61" s="133">
        <f>SUM(L58:L60)</f>
        <v>7.9647800000000005E-2</v>
      </c>
      <c r="N61" s="134">
        <f>SUM(N58:N60)</f>
        <v>0</v>
      </c>
      <c r="W61" s="105">
        <f>SUM(W58:W60)</f>
        <v>72.692000000000007</v>
      </c>
    </row>
    <row r="63" spans="1:28">
      <c r="D63" s="131" t="s">
        <v>98</v>
      </c>
      <c r="E63" s="132">
        <f>J63</f>
        <v>0</v>
      </c>
      <c r="H63" s="132">
        <f>+H56+H61</f>
        <v>0</v>
      </c>
      <c r="I63" s="132">
        <f>+I56+I61</f>
        <v>0</v>
      </c>
      <c r="J63" s="132">
        <f>+J56+J61</f>
        <v>0</v>
      </c>
      <c r="L63" s="133">
        <f>+L56+L61</f>
        <v>6.6961478000000003</v>
      </c>
      <c r="N63" s="134">
        <f>+N56+N61</f>
        <v>6.0150000000000006</v>
      </c>
      <c r="W63" s="105">
        <f>+W56+W61</f>
        <v>571.93700000000001</v>
      </c>
    </row>
    <row r="65" spans="4:23">
      <c r="D65" s="136" t="s">
        <v>99</v>
      </c>
      <c r="E65" s="132">
        <f>J65</f>
        <v>0</v>
      </c>
      <c r="H65" s="132">
        <f>+H47+H63</f>
        <v>0</v>
      </c>
      <c r="I65" s="132">
        <f>+I47+I63</f>
        <v>0</v>
      </c>
      <c r="J65" s="132">
        <f>+J47+J63</f>
        <v>0</v>
      </c>
      <c r="L65" s="133">
        <f>+L47+L63</f>
        <v>29.374143799999999</v>
      </c>
      <c r="N65" s="134">
        <f>+N47+N63</f>
        <v>18.774999999999999</v>
      </c>
      <c r="W65" s="105">
        <f>+W47+W63</f>
        <v>700.83600000000001</v>
      </c>
    </row>
  </sheetData>
  <printOptions horizontalCentered="1"/>
  <pageMargins left="0.39370078740157483" right="0.35433070866141736" top="0.62992125984251968" bottom="0.59055118110236227" header="0.51181102362204722" footer="0.35433070866141736"/>
  <pageSetup paperSize="9" orientation="portrait" r:id="rId1"/>
  <headerFooter alignWithMargins="0">
    <oddFooter>&amp;R&amp;"Arial Narrow,Obyčejné"&amp;8Strana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5</vt:i4>
      </vt:variant>
    </vt:vector>
  </HeadingPairs>
  <TitlesOfParts>
    <vt:vector size="8" baseType="lpstr">
      <vt:lpstr>Kryci list</vt:lpstr>
      <vt:lpstr>Rekapitulacia</vt:lpstr>
      <vt:lpstr>Prehlad</vt:lpstr>
      <vt:lpstr>Prehlad!Názvy_tlače</vt:lpstr>
      <vt:lpstr>Rekapitulacia!Názvy_tlače</vt:lpstr>
      <vt:lpstr>'Kryci list'!Oblasť_tlače</vt:lpstr>
      <vt:lpstr>Prehlad!Oblasť_tlače</vt:lpstr>
      <vt:lpstr>Rekapitulacia!Oblasť_tlače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Zlata Mackova</dc:creator>
  <cp:lastModifiedBy>Kristak</cp:lastModifiedBy>
  <cp:lastPrinted>2019-10-07T04:42:00Z</cp:lastPrinted>
  <dcterms:created xsi:type="dcterms:W3CDTF">1999-04-06T07:39:42Z</dcterms:created>
  <dcterms:modified xsi:type="dcterms:W3CDTF">2019-10-10T11:33:36Z</dcterms:modified>
</cp:coreProperties>
</file>