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aloha\POMOCNE\"/>
    </mc:Choice>
  </mc:AlternateContent>
  <bookViews>
    <workbookView xWindow="0" yWindow="0" windowWidth="28800" windowHeight="12300" activeTab="2"/>
  </bookViews>
  <sheets>
    <sheet name="Kryci list" sheetId="3" r:id="rId1"/>
    <sheet name="Rekapitulacia" sheetId="4" r:id="rId2"/>
    <sheet name="Prehlad" sheetId="5" r:id="rId3"/>
  </sheets>
  <definedNames>
    <definedName name="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162913" fullCalcOnLoad="1"/>
</workbook>
</file>

<file path=xl/calcChain.xml><?xml version="1.0" encoding="utf-8"?>
<calcChain xmlns="http://schemas.openxmlformats.org/spreadsheetml/2006/main">
  <c r="I30" i="3" l="1"/>
  <c r="J30" i="3"/>
  <c r="G20" i="4"/>
  <c r="G17" i="4"/>
  <c r="N50" i="5"/>
  <c r="F17" i="4"/>
  <c r="G16" i="4"/>
  <c r="F16" i="4"/>
  <c r="E16" i="4"/>
  <c r="C16" i="4"/>
  <c r="N48" i="5"/>
  <c r="L48" i="5"/>
  <c r="L50" i="5"/>
  <c r="E17" i="4"/>
  <c r="I48" i="5"/>
  <c r="I50" i="5"/>
  <c r="C17" i="4"/>
  <c r="H48" i="5"/>
  <c r="H50" i="5"/>
  <c r="B17" i="4"/>
  <c r="J47" i="5"/>
  <c r="J48" i="5"/>
  <c r="H47" i="5"/>
  <c r="G14" i="4"/>
  <c r="G13" i="4"/>
  <c r="F13" i="4"/>
  <c r="E13" i="4"/>
  <c r="N41" i="5"/>
  <c r="L41" i="5"/>
  <c r="J41" i="5"/>
  <c r="D13" i="4"/>
  <c r="I41" i="5"/>
  <c r="C13" i="4"/>
  <c r="J40" i="5"/>
  <c r="H40" i="5"/>
  <c r="H41" i="5"/>
  <c r="G12" i="4"/>
  <c r="F12" i="4"/>
  <c r="N37" i="5"/>
  <c r="N43" i="5"/>
  <c r="J36" i="5"/>
  <c r="H36" i="5"/>
  <c r="J35" i="5"/>
  <c r="H35" i="5"/>
  <c r="J34" i="5"/>
  <c r="H34" i="5"/>
  <c r="J33" i="5"/>
  <c r="H33" i="5"/>
  <c r="L32" i="5"/>
  <c r="J32" i="5"/>
  <c r="I32" i="5"/>
  <c r="J31" i="5"/>
  <c r="H31" i="5"/>
  <c r="J30" i="5"/>
  <c r="H30" i="5"/>
  <c r="J29" i="5"/>
  <c r="I29" i="5"/>
  <c r="J28" i="5"/>
  <c r="H28" i="5"/>
  <c r="J27" i="5"/>
  <c r="I27" i="5"/>
  <c r="J26" i="5"/>
  <c r="H26" i="5"/>
  <c r="J25" i="5"/>
  <c r="I25" i="5"/>
  <c r="J24" i="5"/>
  <c r="H24" i="5"/>
  <c r="J23" i="5"/>
  <c r="I23" i="5"/>
  <c r="J22" i="5"/>
  <c r="H22" i="5"/>
  <c r="L21" i="5"/>
  <c r="L37" i="5"/>
  <c r="J21" i="5"/>
  <c r="I21" i="5"/>
  <c r="J20" i="5"/>
  <c r="H20" i="5"/>
  <c r="J19" i="5"/>
  <c r="H19" i="5"/>
  <c r="J18" i="5"/>
  <c r="H18" i="5"/>
  <c r="J17" i="5"/>
  <c r="I17" i="5"/>
  <c r="J16" i="5"/>
  <c r="J37" i="5"/>
  <c r="H16" i="5"/>
  <c r="J15" i="5"/>
  <c r="I15" i="5"/>
  <c r="I37" i="5"/>
  <c r="J14" i="5"/>
  <c r="H14" i="5"/>
  <c r="H37" i="5"/>
  <c r="B12" i="4"/>
  <c r="F1" i="3"/>
  <c r="J13" i="3"/>
  <c r="J14" i="3"/>
  <c r="F16" i="3"/>
  <c r="F17" i="3"/>
  <c r="F19" i="3"/>
  <c r="J20" i="3"/>
  <c r="F26" i="3"/>
  <c r="J26" i="3"/>
  <c r="D8" i="5"/>
  <c r="B8" i="4"/>
  <c r="E41" i="5"/>
  <c r="J43" i="5"/>
  <c r="D12" i="4"/>
  <c r="E37" i="5"/>
  <c r="N52" i="5"/>
  <c r="F20" i="4"/>
  <c r="F14" i="4"/>
  <c r="C12" i="4"/>
  <c r="I43" i="5"/>
  <c r="H43" i="5"/>
  <c r="B13" i="4"/>
  <c r="J50" i="5"/>
  <c r="D16" i="4"/>
  <c r="E48" i="5"/>
  <c r="E12" i="4"/>
  <c r="L43" i="5"/>
  <c r="B16" i="4"/>
  <c r="D17" i="4"/>
  <c r="E50" i="5"/>
  <c r="L52" i="5"/>
  <c r="E20" i="4"/>
  <c r="E14" i="4"/>
  <c r="D18" i="3"/>
  <c r="H52" i="5"/>
  <c r="B20" i="4"/>
  <c r="B14" i="4"/>
  <c r="I52" i="5"/>
  <c r="C20" i="4"/>
  <c r="C14" i="4"/>
  <c r="E18" i="3"/>
  <c r="E20" i="3"/>
  <c r="D14" i="4"/>
  <c r="E43" i="5"/>
  <c r="J52" i="5"/>
  <c r="F18" i="3"/>
  <c r="F20" i="3"/>
  <c r="J28" i="3"/>
  <c r="D20" i="3"/>
  <c r="D20" i="4"/>
  <c r="E52" i="5"/>
  <c r="I29" i="3"/>
  <c r="J29" i="3"/>
  <c r="J31" i="3"/>
  <c r="J12" i="3"/>
  <c r="F13" i="3"/>
  <c r="F12" i="3"/>
  <c r="F14" i="3"/>
</calcChain>
</file>

<file path=xl/sharedStrings.xml><?xml version="1.0" encoding="utf-8"?>
<sst xmlns="http://schemas.openxmlformats.org/spreadsheetml/2006/main" count="421" uniqueCount="192">
  <si>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</si>
  <si>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</si>
  <si>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</si>
  <si>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</si>
  <si>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</si>
  <si>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</si>
  <si>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</si>
  <si>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</si>
  <si>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</si>
  <si>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</si>
  <si>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</si>
  <si>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</si>
  <si>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SKK</t>
  </si>
  <si>
    <t>Čerpanie</t>
  </si>
  <si>
    <t>Krycí list splátky v</t>
  </si>
  <si>
    <t>za obdobie</t>
  </si>
  <si>
    <t>Mesiac 1999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</si>
  <si>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</si>
  <si>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</si>
  <si>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</si>
  <si>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</si>
  <si>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</si>
  <si>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</si>
  <si>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</si>
  <si>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</si>
  <si>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</si>
  <si>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</si>
  <si>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</si>
  <si>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</si>
  <si>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</si>
  <si>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</si>
  <si>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</si>
  <si>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</si>
  <si>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</si>
  <si>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</si>
  <si>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</si>
  <si>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</si>
  <si>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</si>
  <si>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</si>
  <si>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</si>
  <si>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</si>
  <si>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</si>
  <si>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</si>
  <si>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</si>
  <si>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</si>
  <si>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</si>
  <si>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</si>
  <si>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</si>
  <si>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</si>
  <si>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</si>
  <si>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</si>
  <si>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</si>
  <si>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</si>
  <si>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</si>
  <si>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</si>
  <si>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</si>
  <si>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</si>
  <si>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</si>
  <si>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Projektant: 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</si>
  <si>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</si>
  <si>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</si>
  <si>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</si>
  <si>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</si>
  <si>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</si>
  <si>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</si>
  <si>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</si>
  <si>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</si>
  <si>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</si>
  <si>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</si>
  <si>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</si>
  <si>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</si>
  <si>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</si>
  <si>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</si>
  <si>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</si>
  <si>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</si>
  <si>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</si>
  <si>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</si>
  <si>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</si>
  <si>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</si>
  <si>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</si>
  <si>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</si>
  <si>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</si>
  <si>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</si>
  <si>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</si>
  <si>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</si>
  <si>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</si>
  <si>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</si>
  <si>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</si>
  <si>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</si>
  <si>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</si>
  <si>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</si>
  <si>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</si>
  <si>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</si>
  <si>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</si>
  <si>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</si>
  <si>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</si>
  <si>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</si>
  <si>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</si>
  <si>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Odberateľ: Mesto Rožňava</t>
  </si>
  <si>
    <t xml:space="preserve">Spracoval:                                         </t>
  </si>
  <si>
    <t xml:space="preserve">JKSO : </t>
  </si>
  <si>
    <t>EUR</t>
  </si>
  <si>
    <t>Stavba :Verejné osvetlenie - z Námestia baníkov smer TESCO</t>
  </si>
  <si>
    <t>JKSO :</t>
  </si>
  <si>
    <t>Mesto Rožňava</t>
  </si>
  <si>
    <t xml:space="preserve">     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</si>
  <si>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</si>
  <si>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</si>
  <si>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</si>
  <si>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</si>
  <si>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</si>
  <si>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</si>
  <si>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</si>
  <si>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</si>
  <si>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</si>
  <si>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</si>
  <si>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</si>
  <si>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</si>
  <si>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</si>
  <si>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</si>
  <si>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</si>
  <si>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M</t>
  </si>
  <si>
    <t>M21 - 155 Elektromontáže</t>
  </si>
  <si>
    <t>921</t>
  </si>
  <si>
    <t xml:space="preserve">21001-0008   </t>
  </si>
  <si>
    <t xml:space="preserve">Montáž flexibilnej chráničky pr. 60                                                                                     </t>
  </si>
  <si>
    <t xml:space="preserve">m       </t>
  </si>
  <si>
    <t xml:space="preserve">                    </t>
  </si>
  <si>
    <t>MAT</t>
  </si>
  <si>
    <t xml:space="preserve">831 C00108   </t>
  </si>
  <si>
    <t xml:space="preserve">Chránička flexibilná pr. 60                                                                                             </t>
  </si>
  <si>
    <t xml:space="preserve">21004-01212  </t>
  </si>
  <si>
    <t xml:space="preserve">Montáž výložníka na múr                                                                                                 </t>
  </si>
  <si>
    <t xml:space="preserve">kus     </t>
  </si>
  <si>
    <t xml:space="preserve">921 AN33277  </t>
  </si>
  <si>
    <t xml:space="preserve">Výložník na múr                                                                                                         </t>
  </si>
  <si>
    <t xml:space="preserve">21010-0004   </t>
  </si>
  <si>
    <t xml:space="preserve">Ukončenie vodiča v rozvádzači a zapojenie 25                                                                            </t>
  </si>
  <si>
    <t xml:space="preserve">21010-00048  </t>
  </si>
  <si>
    <t xml:space="preserve">Pripojenie kábla do 25 mm2                                                                                              </t>
  </si>
  <si>
    <t xml:space="preserve">21012-0032   </t>
  </si>
  <si>
    <t xml:space="preserve">Montáž krabice so svorkovnicou                                                                                          </t>
  </si>
  <si>
    <t xml:space="preserve">405 E007757  </t>
  </si>
  <si>
    <t xml:space="preserve">Krabica so svorkovnicou                                                                                                 </t>
  </si>
  <si>
    <t xml:space="preserve">21019-0414   </t>
  </si>
  <si>
    <t xml:space="preserve">Montáž poistkových patrónov 6A                                                                                          </t>
  </si>
  <si>
    <t xml:space="preserve">921 AN37939  </t>
  </si>
  <si>
    <t xml:space="preserve">Poistkové patróny 6A                                                                                                    </t>
  </si>
  <si>
    <t xml:space="preserve">21020-0124   </t>
  </si>
  <si>
    <t xml:space="preserve">Montáž svietidla LED 20W                                                                                                </t>
  </si>
  <si>
    <t xml:space="preserve">348 2B00298  </t>
  </si>
  <si>
    <t xml:space="preserve">Svietidlo LED 20W                                                                                                       </t>
  </si>
  <si>
    <t>*</t>
  </si>
  <si>
    <t xml:space="preserve">21086-0228   </t>
  </si>
  <si>
    <t xml:space="preserve">Montáž kábla NAYY J 4x4 mm2                                                                                             </t>
  </si>
  <si>
    <t xml:space="preserve">341 207M221  </t>
  </si>
  <si>
    <t xml:space="preserve">Kábel Cu : NAYY-J 4x4mm2                                                                                                </t>
  </si>
  <si>
    <t xml:space="preserve">21086-0229   </t>
  </si>
  <si>
    <t xml:space="preserve">Montáž kábla NYY J 3x1,5 mm2                                                                                            </t>
  </si>
  <si>
    <t xml:space="preserve">341 207M100  </t>
  </si>
  <si>
    <t xml:space="preserve">Kábel Cu 1kV : NYY-J 3x1,5                                                                                              </t>
  </si>
  <si>
    <t xml:space="preserve">21086-0242   </t>
  </si>
  <si>
    <t xml:space="preserve">Príplatok za zatiahnutie kábla                                                                                          </t>
  </si>
  <si>
    <t xml:space="preserve">21086-0248   </t>
  </si>
  <si>
    <t xml:space="preserve">Montáž spôn pre chráničku                                                                                               </t>
  </si>
  <si>
    <t xml:space="preserve">553 241074   </t>
  </si>
  <si>
    <t xml:space="preserve">Spona pre chráničku                                                                                                     </t>
  </si>
  <si>
    <t xml:space="preserve">21327-0034   </t>
  </si>
  <si>
    <t xml:space="preserve">Vysekanie drážky pre kábel                                                                                              </t>
  </si>
  <si>
    <t xml:space="preserve">21327-0036   </t>
  </si>
  <si>
    <t xml:space="preserve">Spätná úprava múra                                                                                                      </t>
  </si>
  <si>
    <t xml:space="preserve">21328-0050   </t>
  </si>
  <si>
    <t xml:space="preserve">PPV (pomocné a podružné výkony)                                                                                         </t>
  </si>
  <si>
    <t xml:space="preserve">%       </t>
  </si>
  <si>
    <t xml:space="preserve">21328-0065   </t>
  </si>
  <si>
    <t xml:space="preserve">Podružný materiál                                                                                                       </t>
  </si>
  <si>
    <t xml:space="preserve">M21 - 155 Elektromontáže  spolu: </t>
  </si>
  <si>
    <t>MCE - ostatné</t>
  </si>
  <si>
    <t xml:space="preserve">99021-0191   </t>
  </si>
  <si>
    <t xml:space="preserve">Presun hmôt pre M 21 do 500 m                                                                                           </t>
  </si>
  <si>
    <t xml:space="preserve">MCE - ostatné  spolu: </t>
  </si>
  <si>
    <t xml:space="preserve">PRÁCE A DODÁVKY M  spolu: </t>
  </si>
  <si>
    <t>OSTATNÉ</t>
  </si>
  <si>
    <t>OST</t>
  </si>
  <si>
    <t xml:space="preserve">S-D-2-14326  </t>
  </si>
  <si>
    <t xml:space="preserve">Montážna plošina                                                                                                        </t>
  </si>
  <si>
    <t xml:space="preserve">hod     </t>
  </si>
  <si>
    <t>U</t>
  </si>
  <si>
    <t xml:space="preserve">OSTATNÉ  spolu: </t>
  </si>
  <si>
    <t>Za rozpočet celkom</t>
  </si>
  <si>
    <t>Príloha č. 3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</si>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</sst>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-* #,##0\ &quot;Sk&quot;_-;\-* #,##0\ &quot;Sk&quot;_-;_-* &quot;-&quot;\ &quot;Sk&quot;_-;_-@_-"/>
    <numFmt numFmtId="190" formatCode="#,##0.000"/>
    <numFmt numFmtId="191" formatCode="#,##0.00000"/>
    <numFmt numFmtId="192" formatCode="#,##0&quot; &quot;"/>
    <numFmt numFmtId="197" formatCode="#,##0&quot; Sk&quot;;[Red]&quot;-&quot;#,##0&quot; Sk&quot;"/>
    <numFmt numFmtId="205" formatCode="0.000"/>
  </numFmts>
  <fonts count="18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97" fontId="6" fillId="0" borderId="1"/>
    <xf numFmtId="0" fontId="6" fillId="0" borderId="1" applyFont="0" applyFill="0"/>
    <xf numFmtId="176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3" applyNumberFormat="0" applyFill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</cellStyleXfs>
  <cellXfs count="141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90" fontId="1" fillId="0" borderId="0" xfId="0" applyNumberFormat="1" applyFont="1" applyProtection="1"/>
    <xf numFmtId="4" fontId="1" fillId="0" borderId="0" xfId="0" applyNumberFormat="1" applyFont="1" applyProtection="1"/>
    <xf numFmtId="191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3" fillId="0" borderId="0" xfId="0" applyFont="1" applyProtection="1"/>
    <xf numFmtId="0" fontId="1" fillId="0" borderId="15" xfId="29" applyFont="1" applyBorder="1" applyAlignment="1">
      <alignment horizontal="left" vertical="center"/>
    </xf>
    <xf numFmtId="0" fontId="1" fillId="0" borderId="16" xfId="29" applyFont="1" applyBorder="1" applyAlignment="1">
      <alignment horizontal="left" vertical="center"/>
    </xf>
    <xf numFmtId="0" fontId="1" fillId="0" borderId="16" xfId="29" applyFont="1" applyBorder="1" applyAlignment="1">
      <alignment horizontal="right" vertical="center"/>
    </xf>
    <xf numFmtId="0" fontId="1" fillId="0" borderId="17" xfId="29" applyFont="1" applyBorder="1" applyAlignment="1">
      <alignment horizontal="left" vertical="center"/>
    </xf>
    <xf numFmtId="0" fontId="1" fillId="0" borderId="18" xfId="29" applyFont="1" applyBorder="1" applyAlignment="1">
      <alignment horizontal="left" vertical="center"/>
    </xf>
    <xf numFmtId="0" fontId="1" fillId="0" borderId="19" xfId="29" applyFont="1" applyBorder="1" applyAlignment="1">
      <alignment horizontal="left" vertical="center"/>
    </xf>
    <xf numFmtId="0" fontId="1" fillId="0" borderId="19" xfId="29" applyFont="1" applyBorder="1" applyAlignment="1">
      <alignment horizontal="right" vertical="center"/>
    </xf>
    <xf numFmtId="0" fontId="1" fillId="0" borderId="20" xfId="29" applyFont="1" applyBorder="1" applyAlignment="1">
      <alignment horizontal="left" vertical="center"/>
    </xf>
    <xf numFmtId="0" fontId="1" fillId="0" borderId="21" xfId="29" applyFont="1" applyBorder="1" applyAlignment="1">
      <alignment horizontal="left" vertical="center"/>
    </xf>
    <xf numFmtId="0" fontId="1" fillId="0" borderId="22" xfId="29" applyFont="1" applyBorder="1" applyAlignment="1">
      <alignment horizontal="left" vertical="center"/>
    </xf>
    <xf numFmtId="0" fontId="1" fillId="0" borderId="22" xfId="29" applyFont="1" applyBorder="1" applyAlignment="1">
      <alignment horizontal="right" vertical="center"/>
    </xf>
    <xf numFmtId="0" fontId="1" fillId="0" borderId="23" xfId="29" applyFont="1" applyBorder="1" applyAlignment="1">
      <alignment horizontal="left" vertical="center"/>
    </xf>
    <xf numFmtId="0" fontId="1" fillId="0" borderId="24" xfId="29" applyFont="1" applyBorder="1" applyAlignment="1">
      <alignment horizontal="left" vertical="center"/>
    </xf>
    <xf numFmtId="0" fontId="1" fillId="0" borderId="25" xfId="29" applyFont="1" applyBorder="1" applyAlignment="1">
      <alignment horizontal="right" vertical="center"/>
    </xf>
    <xf numFmtId="0" fontId="1" fillId="0" borderId="25" xfId="29" applyFont="1" applyBorder="1" applyAlignment="1">
      <alignment horizontal="left" vertical="center"/>
    </xf>
    <xf numFmtId="0" fontId="1" fillId="0" borderId="26" xfId="29" applyFont="1" applyBorder="1" applyAlignment="1">
      <alignment horizontal="left" vertical="center"/>
    </xf>
    <xf numFmtId="0" fontId="1" fillId="0" borderId="27" xfId="29" applyFont="1" applyBorder="1" applyAlignment="1">
      <alignment horizontal="left" vertical="center"/>
    </xf>
    <xf numFmtId="0" fontId="1" fillId="0" borderId="28" xfId="29" applyFont="1" applyBorder="1" applyAlignment="1">
      <alignment horizontal="right" vertical="center"/>
    </xf>
    <xf numFmtId="0" fontId="1" fillId="0" borderId="28" xfId="29" applyFont="1" applyBorder="1" applyAlignment="1">
      <alignment horizontal="left" vertical="center"/>
    </xf>
    <xf numFmtId="0" fontId="1" fillId="0" borderId="29" xfId="29" applyFont="1" applyBorder="1" applyAlignment="1">
      <alignment horizontal="left" vertical="center"/>
    </xf>
    <xf numFmtId="0" fontId="1" fillId="0" borderId="30" xfId="29" applyFont="1" applyBorder="1" applyAlignment="1">
      <alignment horizontal="left" vertical="center"/>
    </xf>
    <xf numFmtId="0" fontId="1" fillId="0" borderId="31" xfId="29" applyFont="1" applyBorder="1" applyAlignment="1">
      <alignment horizontal="left" vertical="center"/>
    </xf>
    <xf numFmtId="0" fontId="1" fillId="0" borderId="32" xfId="29" applyFont="1" applyBorder="1" applyAlignment="1">
      <alignment horizontal="left" vertical="center"/>
    </xf>
    <xf numFmtId="0" fontId="1" fillId="0" borderId="33" xfId="29" applyFont="1" applyBorder="1" applyAlignment="1">
      <alignment horizontal="left" vertical="center"/>
    </xf>
    <xf numFmtId="0" fontId="1" fillId="0" borderId="34" xfId="29" applyFont="1" applyBorder="1" applyAlignment="1">
      <alignment horizontal="left" vertical="center"/>
    </xf>
    <xf numFmtId="0" fontId="1" fillId="0" borderId="34" xfId="29" applyFont="1" applyBorder="1" applyAlignment="1">
      <alignment horizontal="center" vertical="center"/>
    </xf>
    <xf numFmtId="0" fontId="1" fillId="0" borderId="35" xfId="29" applyFont="1" applyBorder="1" applyAlignment="1">
      <alignment horizontal="center" vertical="center"/>
    </xf>
    <xf numFmtId="0" fontId="1" fillId="0" borderId="36" xfId="29" applyFont="1" applyBorder="1" applyAlignment="1">
      <alignment horizontal="center" vertical="center"/>
    </xf>
    <xf numFmtId="0" fontId="1" fillId="0" borderId="37" xfId="29" applyFont="1" applyBorder="1" applyAlignment="1">
      <alignment horizontal="center" vertical="center"/>
    </xf>
    <xf numFmtId="0" fontId="1" fillId="0" borderId="38" xfId="29" applyFont="1" applyBorder="1" applyAlignment="1">
      <alignment horizontal="center" vertical="center"/>
    </xf>
    <xf numFmtId="0" fontId="1" fillId="0" borderId="39" xfId="29" applyFont="1" applyBorder="1" applyAlignment="1">
      <alignment horizontal="center" vertical="center"/>
    </xf>
    <xf numFmtId="0" fontId="1" fillId="0" borderId="40" xfId="29" applyFont="1" applyBorder="1" applyAlignment="1">
      <alignment horizontal="left" vertical="center"/>
    </xf>
    <xf numFmtId="0" fontId="1" fillId="0" borderId="41" xfId="29" applyFont="1" applyBorder="1" applyAlignment="1">
      <alignment horizontal="left" vertical="center"/>
    </xf>
    <xf numFmtId="0" fontId="1" fillId="0" borderId="42" xfId="29" applyFont="1" applyBorder="1" applyAlignment="1">
      <alignment horizontal="center" vertical="center"/>
    </xf>
    <xf numFmtId="0" fontId="1" fillId="0" borderId="3" xfId="29" applyFont="1" applyBorder="1" applyAlignment="1">
      <alignment horizontal="left" vertical="center"/>
    </xf>
    <xf numFmtId="0" fontId="1" fillId="0" borderId="43" xfId="29" applyFont="1" applyBorder="1" applyAlignment="1">
      <alignment horizontal="left" vertical="center"/>
    </xf>
    <xf numFmtId="0" fontId="1" fillId="0" borderId="44" xfId="29" applyFont="1" applyBorder="1" applyAlignment="1">
      <alignment horizontal="center" vertical="center"/>
    </xf>
    <xf numFmtId="0" fontId="1" fillId="0" borderId="45" xfId="29" applyFont="1" applyBorder="1" applyAlignment="1">
      <alignment horizontal="left" vertical="center"/>
    </xf>
    <xf numFmtId="0" fontId="1" fillId="0" borderId="46" xfId="29" applyFont="1" applyBorder="1" applyAlignment="1">
      <alignment horizontal="center" vertical="center"/>
    </xf>
    <xf numFmtId="0" fontId="1" fillId="0" borderId="47" xfId="29" applyFont="1" applyBorder="1" applyAlignment="1">
      <alignment horizontal="left" vertical="center"/>
    </xf>
    <xf numFmtId="10" fontId="1" fillId="0" borderId="47" xfId="29" applyNumberFormat="1" applyFont="1" applyBorder="1" applyAlignment="1">
      <alignment horizontal="right" vertical="center"/>
    </xf>
    <xf numFmtId="0" fontId="1" fillId="0" borderId="48" xfId="29" applyFont="1" applyBorder="1" applyAlignment="1">
      <alignment horizontal="left" vertical="center"/>
    </xf>
    <xf numFmtId="0" fontId="1" fillId="0" borderId="46" xfId="29" applyFont="1" applyBorder="1" applyAlignment="1">
      <alignment horizontal="right" vertical="center"/>
    </xf>
    <xf numFmtId="0" fontId="1" fillId="0" borderId="49" xfId="29" applyFont="1" applyBorder="1" applyAlignment="1">
      <alignment horizontal="center" vertical="center"/>
    </xf>
    <xf numFmtId="0" fontId="1" fillId="0" borderId="50" xfId="29" applyFont="1" applyBorder="1" applyAlignment="1">
      <alignment horizontal="left" vertical="center"/>
    </xf>
    <xf numFmtId="0" fontId="1" fillId="0" borderId="50" xfId="29" applyFont="1" applyBorder="1" applyAlignment="1">
      <alignment horizontal="right" vertical="center"/>
    </xf>
    <xf numFmtId="0" fontId="1" fillId="0" borderId="51" xfId="29" applyFont="1" applyBorder="1" applyAlignment="1">
      <alignment horizontal="right" vertical="center"/>
    </xf>
    <xf numFmtId="3" fontId="1" fillId="0" borderId="0" xfId="29" applyNumberFormat="1" applyFont="1" applyBorder="1" applyAlignment="1">
      <alignment horizontal="right" vertical="center"/>
    </xf>
    <xf numFmtId="0" fontId="1" fillId="0" borderId="49" xfId="29" applyFont="1" applyBorder="1" applyAlignment="1">
      <alignment horizontal="left" vertical="center"/>
    </xf>
    <xf numFmtId="0" fontId="1" fillId="0" borderId="0" xfId="29" applyFont="1" applyBorder="1" applyAlignment="1">
      <alignment horizontal="right" vertical="center"/>
    </xf>
    <xf numFmtId="0" fontId="1" fillId="0" borderId="0" xfId="29" applyFont="1" applyBorder="1" applyAlignment="1">
      <alignment horizontal="left" vertical="center"/>
    </xf>
    <xf numFmtId="0" fontId="1" fillId="0" borderId="52" xfId="29" applyFont="1" applyBorder="1" applyAlignment="1">
      <alignment horizontal="right" vertical="center"/>
    </xf>
    <xf numFmtId="0" fontId="1" fillId="0" borderId="53" xfId="29" applyFont="1" applyBorder="1" applyAlignment="1">
      <alignment horizontal="right" vertical="center"/>
    </xf>
    <xf numFmtId="3" fontId="1" fillId="0" borderId="52" xfId="29" applyNumberFormat="1" applyFont="1" applyBorder="1" applyAlignment="1">
      <alignment horizontal="right" vertical="center"/>
    </xf>
    <xf numFmtId="3" fontId="1" fillId="0" borderId="54" xfId="29" applyNumberFormat="1" applyFont="1" applyBorder="1" applyAlignment="1">
      <alignment horizontal="right" vertical="center"/>
    </xf>
    <xf numFmtId="0" fontId="1" fillId="0" borderId="55" xfId="29" applyFont="1" applyBorder="1" applyAlignment="1">
      <alignment horizontal="left" vertical="center"/>
    </xf>
    <xf numFmtId="0" fontId="1" fillId="0" borderId="50" xfId="29" applyFont="1" applyBorder="1" applyAlignment="1">
      <alignment horizontal="center" vertical="center"/>
    </xf>
    <xf numFmtId="0" fontId="1" fillId="0" borderId="56" xfId="29" applyFont="1" applyBorder="1" applyAlignment="1">
      <alignment horizontal="center" vertical="center"/>
    </xf>
    <xf numFmtId="0" fontId="1" fillId="0" borderId="57" xfId="29" applyFont="1" applyBorder="1" applyAlignment="1">
      <alignment horizontal="left" vertical="center"/>
    </xf>
    <xf numFmtId="0" fontId="1" fillId="0" borderId="0" xfId="29" applyFont="1"/>
    <xf numFmtId="0" fontId="1" fillId="0" borderId="0" xfId="29" applyFont="1" applyAlignment="1">
      <alignment horizontal="left" vertical="center"/>
    </xf>
    <xf numFmtId="0" fontId="1" fillId="0" borderId="36" xfId="29" applyFont="1" applyBorder="1" applyAlignment="1">
      <alignment horizontal="left" vertical="center"/>
    </xf>
    <xf numFmtId="0" fontId="3" fillId="0" borderId="58" xfId="29" applyFont="1" applyBorder="1" applyAlignment="1">
      <alignment horizontal="center" vertical="center"/>
    </xf>
    <xf numFmtId="0" fontId="3" fillId="0" borderId="59" xfId="29" applyFont="1" applyBorder="1" applyAlignment="1">
      <alignment horizontal="center" vertical="center"/>
    </xf>
    <xf numFmtId="0" fontId="1" fillId="0" borderId="60" xfId="29" applyFont="1" applyBorder="1" applyAlignment="1">
      <alignment horizontal="left" vertical="center"/>
    </xf>
    <xf numFmtId="192" fontId="1" fillId="0" borderId="61" xfId="29" applyNumberFormat="1" applyFont="1" applyBorder="1" applyAlignment="1">
      <alignment horizontal="right" vertical="center"/>
    </xf>
    <xf numFmtId="0" fontId="1" fillId="0" borderId="48" xfId="29" applyFont="1" applyBorder="1" applyAlignment="1">
      <alignment horizontal="right" vertical="center"/>
    </xf>
    <xf numFmtId="0" fontId="1" fillId="0" borderId="62" xfId="29" applyNumberFormat="1" applyFont="1" applyBorder="1" applyAlignment="1">
      <alignment horizontal="left" vertical="center"/>
    </xf>
    <xf numFmtId="10" fontId="1" fillId="0" borderId="28" xfId="29" applyNumberFormat="1" applyFont="1" applyBorder="1" applyAlignment="1">
      <alignment horizontal="right" vertical="center"/>
    </xf>
    <xf numFmtId="10" fontId="1" fillId="0" borderId="19" xfId="29" applyNumberFormat="1" applyFont="1" applyBorder="1" applyAlignment="1">
      <alignment horizontal="right" vertical="center"/>
    </xf>
    <xf numFmtId="10" fontId="1" fillId="0" borderId="63" xfId="29" applyNumberFormat="1" applyFont="1" applyBorder="1" applyAlignment="1">
      <alignment horizontal="right" vertical="center"/>
    </xf>
    <xf numFmtId="0" fontId="1" fillId="0" borderId="15" xfId="29" applyFont="1" applyBorder="1" applyAlignment="1">
      <alignment horizontal="right" vertical="center"/>
    </xf>
    <xf numFmtId="0" fontId="1" fillId="0" borderId="27" xfId="29" applyFont="1" applyBorder="1" applyAlignment="1">
      <alignment horizontal="right" vertical="center"/>
    </xf>
    <xf numFmtId="0" fontId="1" fillId="0" borderId="30" xfId="29" applyFont="1" applyBorder="1" applyAlignment="1">
      <alignment horizontal="right" vertical="center"/>
    </xf>
    <xf numFmtId="0" fontId="1" fillId="0" borderId="31" xfId="29" applyFont="1" applyBorder="1" applyAlignment="1">
      <alignment horizontal="right" vertical="center"/>
    </xf>
    <xf numFmtId="0" fontId="1" fillId="0" borderId="64" xfId="0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5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0" fontId="1" fillId="0" borderId="66" xfId="0" applyNumberFormat="1" applyFont="1" applyBorder="1" applyAlignment="1" applyProtection="1">
      <alignment horizontal="center"/>
    </xf>
    <xf numFmtId="0" fontId="1" fillId="0" borderId="0" xfId="28" applyFont="1"/>
    <xf numFmtId="0" fontId="3" fillId="0" borderId="0" xfId="28" applyFont="1"/>
    <xf numFmtId="49" fontId="3" fillId="0" borderId="0" xfId="28" applyNumberFormat="1" applyFont="1"/>
    <xf numFmtId="0" fontId="2" fillId="0" borderId="0" xfId="28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67" xfId="29" applyNumberFormat="1" applyFont="1" applyBorder="1" applyAlignment="1">
      <alignment horizontal="right" vertical="center"/>
    </xf>
    <xf numFmtId="3" fontId="1" fillId="0" borderId="53" xfId="29" applyNumberFormat="1" applyFont="1" applyBorder="1" applyAlignment="1">
      <alignment horizontal="right" vertical="center"/>
    </xf>
    <xf numFmtId="3" fontId="1" fillId="0" borderId="68" xfId="29" applyNumberFormat="1" applyFont="1" applyBorder="1" applyAlignment="1">
      <alignment horizontal="right" vertical="center"/>
    </xf>
    <xf numFmtId="3" fontId="1" fillId="0" borderId="17" xfId="29" applyNumberFormat="1" applyFont="1" applyBorder="1" applyAlignment="1">
      <alignment horizontal="right" vertical="center"/>
    </xf>
    <xf numFmtId="3" fontId="1" fillId="0" borderId="29" xfId="29" applyNumberFormat="1" applyFont="1" applyBorder="1" applyAlignment="1">
      <alignment horizontal="right" vertical="center"/>
    </xf>
    <xf numFmtId="3" fontId="1" fillId="0" borderId="32" xfId="29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90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91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205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4" fontId="1" fillId="0" borderId="40" xfId="29" applyNumberFormat="1" applyFont="1" applyBorder="1" applyAlignment="1">
      <alignment horizontal="right" vertical="center"/>
    </xf>
    <xf numFmtId="4" fontId="1" fillId="0" borderId="69" xfId="29" applyNumberFormat="1" applyFont="1" applyBorder="1" applyAlignment="1">
      <alignment horizontal="right" vertical="center"/>
    </xf>
    <xf numFmtId="4" fontId="1" fillId="0" borderId="3" xfId="29" applyNumberFormat="1" applyFont="1" applyBorder="1" applyAlignment="1">
      <alignment horizontal="right" vertical="center"/>
    </xf>
    <xf numFmtId="4" fontId="1" fillId="0" borderId="70" xfId="29" applyNumberFormat="1" applyFont="1" applyBorder="1" applyAlignment="1">
      <alignment horizontal="right" vertical="center"/>
    </xf>
    <xf numFmtId="4" fontId="1" fillId="0" borderId="71" xfId="29" applyNumberFormat="1" applyFont="1" applyBorder="1" applyAlignment="1">
      <alignment horizontal="right" vertical="center"/>
    </xf>
    <xf numFmtId="4" fontId="1" fillId="0" borderId="45" xfId="29" applyNumberFormat="1" applyFont="1" applyBorder="1" applyAlignment="1">
      <alignment horizontal="right" vertical="center"/>
    </xf>
    <xf numFmtId="4" fontId="1" fillId="0" borderId="48" xfId="29" applyNumberFormat="1" applyFont="1" applyBorder="1" applyAlignment="1">
      <alignment horizontal="right" vertical="center"/>
    </xf>
    <xf numFmtId="4" fontId="1" fillId="0" borderId="72" xfId="29" applyNumberFormat="1" applyFont="1" applyBorder="1" applyAlignment="1">
      <alignment horizontal="right" vertical="center"/>
    </xf>
    <xf numFmtId="4" fontId="1" fillId="0" borderId="47" xfId="29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91" fontId="3" fillId="0" borderId="0" xfId="0" applyNumberFormat="1" applyFont="1" applyAlignment="1" applyProtection="1">
      <alignment vertical="top"/>
    </xf>
    <xf numFmtId="190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 wrapText="1"/>
    </xf>
  </cellXfs>
  <cellStyles count="54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6" builtinId="30" hidden="1"/>
    <cellStyle name="20 % - zvýraznenie2" xfId="39" builtinId="34" hidden="1"/>
    <cellStyle name="20 % - zvýraznenie3" xfId="42" builtinId="38" hidden="1"/>
    <cellStyle name="20 % - zvýraznenie4" xfId="45" builtinId="42" hidden="1"/>
    <cellStyle name="20 % - zvýraznenie5" xfId="48" builtinId="46" hidden="1"/>
    <cellStyle name="20 % - zvýraznenie6" xfId="51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7" builtinId="31" hidden="1"/>
    <cellStyle name="40 % - zvýraznenie2" xfId="40" builtinId="35" hidden="1"/>
    <cellStyle name="40 % - zvýraznenie3" xfId="43" builtinId="39" hidden="1"/>
    <cellStyle name="40 % - zvýraznenie4" xfId="46" builtinId="43" hidden="1"/>
    <cellStyle name="40 % - zvýraznenie5" xfId="49" builtinId="47" hidden="1"/>
    <cellStyle name="40 % - zvýraznenie6" xfId="52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8" builtinId="32" hidden="1"/>
    <cellStyle name="60 % - zvýraznenie2" xfId="41" builtinId="36" hidden="1"/>
    <cellStyle name="60 % - zvýraznenie3" xfId="44" builtinId="40" hidden="1"/>
    <cellStyle name="60 % - zvýraznenie4" xfId="47" builtinId="44" hidden="1"/>
    <cellStyle name="60 % - zvýraznenie5" xfId="50" builtinId="48" hidden="1"/>
    <cellStyle name="60 % - zvýraznenie6" xfId="53" builtinId="52" hidden="1"/>
    <cellStyle name="Celkem" xfId="24"/>
    <cellStyle name="data" xfId="25"/>
    <cellStyle name="Název" xfId="26"/>
    <cellStyle name="Normálna" xfId="0" builtinId="0"/>
    <cellStyle name="normálne_fakturuj99" xfId="27"/>
    <cellStyle name="normálne_KLs" xfId="28"/>
    <cellStyle name="normálne_KLv" xfId="29"/>
    <cellStyle name="Spolu" xfId="35" builtinId="25" hidden="1"/>
    <cellStyle name="TEXT" xfId="30"/>
    <cellStyle name="Text upozornění" xfId="31"/>
    <cellStyle name="Text upozornenia" xfId="34" builtinId="11" hidden="1"/>
    <cellStyle name="TEXT1" xfId="32"/>
    <cellStyle name="Titul" xfId="33" builtinId="15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38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opLeftCell="A19" workbookViewId="0">
      <selection activeCell="J5" sqref="J5"/>
    </sheetView>
  </sheetViews>
  <sheetFormatPr defaultRowHeight="12.75"/>
  <cols>
    <col min="1" max="1" width="0.7109375" style="81" customWidth="1"/>
    <col min="2" max="2" width="3.7109375" style="81" customWidth="1"/>
    <col min="3" max="3" width="6.85546875" style="81" customWidth="1"/>
    <col min="4" max="6" width="14" style="81" customWidth="1"/>
    <col min="7" max="7" width="3.85546875" style="81" customWidth="1"/>
    <col min="8" max="8" width="17.7109375" style="81" customWidth="1"/>
    <col min="9" max="9" width="8.7109375" style="81" customWidth="1"/>
    <col min="10" max="10" width="14" style="81" customWidth="1"/>
    <col min="11" max="11" width="2.28515625" style="81" customWidth="1"/>
    <col min="12" max="12" width="6.85546875" style="81" customWidth="1"/>
    <col min="13" max="23" width="9.140625" style="81"/>
    <col min="24" max="25" width="5.7109375" style="81" customWidth="1"/>
    <col min="26" max="26" width="6.5703125" style="81" customWidth="1"/>
    <col min="27" max="27" width="21.42578125" style="81" customWidth="1"/>
    <col min="28" max="28" width="4.28515625" style="81" customWidth="1"/>
    <col min="29" max="29" width="8.28515625" style="81" customWidth="1"/>
    <col min="30" max="30" width="8.7109375" style="81" customWidth="1"/>
    <col min="31" max="16384" width="9.140625" style="81"/>
  </cols>
  <sheetData>
    <row r="1" spans="2:30" ht="28.5" customHeight="1" thickBot="1">
      <c r="B1" s="82"/>
      <c r="C1" s="82"/>
      <c r="D1" s="82"/>
      <c r="F1" s="107" t="str">
        <f>CONCATENATE(AA2," ",AB2," ",AC2," ",AD2)</f>
        <v xml:space="preserve">Krycí list rozpočtu v EUR  </v>
      </c>
      <c r="G1" s="82"/>
      <c r="H1" s="82"/>
      <c r="I1" s="82" t="s">
        <v>190</v>
      </c>
      <c r="J1" s="82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</row>
    <row r="2" spans="2:30" ht="18" customHeight="1" thickTop="1">
      <c r="B2" s="22"/>
      <c r="C2" s="23" t="s">
        <v>102</v>
      </c>
      <c r="D2" s="23"/>
      <c r="E2" s="23"/>
      <c r="F2" s="23"/>
      <c r="G2" s="24" t="s">
        <v>9</v>
      </c>
      <c r="H2" s="23"/>
      <c r="I2" s="23"/>
      <c r="J2" s="25"/>
      <c r="Z2" s="104" t="s">
        <v>10</v>
      </c>
      <c r="AA2" s="105" t="s">
        <v>11</v>
      </c>
      <c r="AB2" s="105" t="s">
        <v>101</v>
      </c>
      <c r="AC2" s="105"/>
      <c r="AD2" s="106"/>
    </row>
    <row r="3" spans="2:30" ht="18" customHeight="1">
      <c r="B3" s="26"/>
      <c r="C3" s="27"/>
      <c r="D3" s="27"/>
      <c r="E3" s="27"/>
      <c r="F3" s="27"/>
      <c r="G3" s="28" t="s">
        <v>103</v>
      </c>
      <c r="H3" s="27"/>
      <c r="I3" s="27"/>
      <c r="J3" s="29"/>
      <c r="Z3" s="104" t="s">
        <v>13</v>
      </c>
      <c r="AA3" s="105" t="s">
        <v>14</v>
      </c>
      <c r="AB3" s="105" t="s">
        <v>12</v>
      </c>
      <c r="AC3" s="105" t="s">
        <v>15</v>
      </c>
      <c r="AD3" s="106" t="s">
        <v>16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04" t="s">
        <v>17</v>
      </c>
      <c r="AA4" s="105" t="s">
        <v>18</v>
      </c>
      <c r="AB4" s="105" t="s">
        <v>12</v>
      </c>
      <c r="AC4" s="105"/>
      <c r="AD4" s="106"/>
    </row>
    <row r="5" spans="2:30" ht="18" customHeight="1" thickBot="1">
      <c r="B5" s="34"/>
      <c r="C5" s="36" t="s">
        <v>19</v>
      </c>
      <c r="D5" s="36"/>
      <c r="E5" s="36" t="s">
        <v>20</v>
      </c>
      <c r="F5" s="35"/>
      <c r="G5" s="35" t="s">
        <v>21</v>
      </c>
      <c r="H5" s="36"/>
      <c r="I5" s="35" t="s">
        <v>22</v>
      </c>
      <c r="J5" s="37"/>
      <c r="Z5" s="104" t="s">
        <v>23</v>
      </c>
      <c r="AA5" s="105" t="s">
        <v>14</v>
      </c>
      <c r="AB5" s="105" t="s">
        <v>12</v>
      </c>
      <c r="AC5" s="105" t="s">
        <v>15</v>
      </c>
      <c r="AD5" s="106" t="s">
        <v>16</v>
      </c>
    </row>
    <row r="6" spans="2:30" ht="18" customHeight="1" thickTop="1">
      <c r="B6" s="22"/>
      <c r="C6" s="23" t="s">
        <v>1</v>
      </c>
      <c r="D6" s="23" t="s">
        <v>104</v>
      </c>
      <c r="E6" s="23"/>
      <c r="F6" s="23"/>
      <c r="G6" s="23" t="s">
        <v>24</v>
      </c>
      <c r="H6" s="23"/>
      <c r="I6" s="23"/>
      <c r="J6" s="25"/>
    </row>
    <row r="7" spans="2:30" ht="18" customHeight="1">
      <c r="B7" s="38"/>
      <c r="C7" s="39"/>
      <c r="D7" s="40" t="s">
        <v>105</v>
      </c>
      <c r="E7" s="40"/>
      <c r="F7" s="40"/>
      <c r="G7" s="40" t="s">
        <v>25</v>
      </c>
      <c r="H7" s="40"/>
      <c r="I7" s="40"/>
      <c r="J7" s="41"/>
    </row>
    <row r="8" spans="2:30" ht="18" customHeight="1">
      <c r="B8" s="26"/>
      <c r="C8" s="27" t="s">
        <v>0</v>
      </c>
      <c r="D8" s="27"/>
      <c r="E8" s="27"/>
      <c r="F8" s="27"/>
      <c r="G8" s="27" t="s">
        <v>24</v>
      </c>
      <c r="H8" s="27"/>
      <c r="I8" s="27"/>
      <c r="J8" s="29"/>
    </row>
    <row r="9" spans="2:30" ht="18" customHeight="1">
      <c r="B9" s="30"/>
      <c r="C9" s="32"/>
      <c r="D9" s="31" t="s">
        <v>105</v>
      </c>
      <c r="E9" s="31"/>
      <c r="F9" s="31"/>
      <c r="G9" s="40" t="s">
        <v>25</v>
      </c>
      <c r="H9" s="31"/>
      <c r="I9" s="31"/>
      <c r="J9" s="33"/>
    </row>
    <row r="10" spans="2:30" ht="18" customHeight="1">
      <c r="B10" s="26"/>
      <c r="C10" s="27" t="s">
        <v>26</v>
      </c>
      <c r="D10" s="27"/>
      <c r="E10" s="27"/>
      <c r="F10" s="27"/>
      <c r="G10" s="27" t="s">
        <v>24</v>
      </c>
      <c r="H10" s="27"/>
      <c r="I10" s="27"/>
      <c r="J10" s="29"/>
    </row>
    <row r="11" spans="2:30" ht="18" customHeight="1" thickBot="1">
      <c r="B11" s="42"/>
      <c r="C11" s="43"/>
      <c r="D11" s="43" t="s">
        <v>105</v>
      </c>
      <c r="E11" s="43"/>
      <c r="F11" s="43"/>
      <c r="G11" s="43" t="s">
        <v>25</v>
      </c>
      <c r="H11" s="43"/>
      <c r="I11" s="43"/>
      <c r="J11" s="44"/>
    </row>
    <row r="12" spans="2:30" ht="18" customHeight="1" thickTop="1">
      <c r="B12" s="93">
        <v>1</v>
      </c>
      <c r="C12" s="23" t="s">
        <v>106</v>
      </c>
      <c r="D12" s="23"/>
      <c r="E12" s="23"/>
      <c r="F12" s="110">
        <f>IF(B12&lt;&gt;0,ROUND($J$31/B12,0),0)</f>
        <v>0</v>
      </c>
      <c r="G12" s="24">
        <v>1</v>
      </c>
      <c r="H12" s="23" t="s">
        <v>109</v>
      </c>
      <c r="I12" s="23"/>
      <c r="J12" s="113">
        <f>IF(G12&lt;&gt;0,ROUND($J$31/G12,0),0)</f>
        <v>0</v>
      </c>
    </row>
    <row r="13" spans="2:30" ht="18" customHeight="1">
      <c r="B13" s="94">
        <v>1</v>
      </c>
      <c r="C13" s="40" t="s">
        <v>107</v>
      </c>
      <c r="D13" s="40"/>
      <c r="E13" s="40"/>
      <c r="F13" s="111">
        <f>IF(B13&lt;&gt;0,ROUND($J$31/B13,0),0)</f>
        <v>0</v>
      </c>
      <c r="G13" s="39"/>
      <c r="H13" s="40"/>
      <c r="I13" s="40"/>
      <c r="J13" s="114">
        <f>IF(G13&lt;&gt;0,ROUND($J$31/G13,0),0)</f>
        <v>0</v>
      </c>
    </row>
    <row r="14" spans="2:30" ht="18" customHeight="1" thickBot="1">
      <c r="B14" s="95">
        <v>1</v>
      </c>
      <c r="C14" s="43" t="s">
        <v>108</v>
      </c>
      <c r="D14" s="43"/>
      <c r="E14" s="43"/>
      <c r="F14" s="112">
        <f>IF(B14&lt;&gt;0,ROUND($J$31/B14,0),0)</f>
        <v>0</v>
      </c>
      <c r="G14" s="96"/>
      <c r="H14" s="43"/>
      <c r="I14" s="43"/>
      <c r="J14" s="115">
        <f>IF(G14&lt;&gt;0,ROUND($J$31/G14,0),0)</f>
        <v>0</v>
      </c>
    </row>
    <row r="15" spans="2:30" ht="18" customHeight="1" thickTop="1">
      <c r="B15" s="84" t="s">
        <v>27</v>
      </c>
      <c r="C15" s="46" t="s">
        <v>28</v>
      </c>
      <c r="D15" s="47" t="s">
        <v>29</v>
      </c>
      <c r="E15" s="47" t="s">
        <v>30</v>
      </c>
      <c r="F15" s="48" t="s">
        <v>31</v>
      </c>
      <c r="G15" s="84" t="s">
        <v>32</v>
      </c>
      <c r="H15" s="49" t="s">
        <v>33</v>
      </c>
      <c r="I15" s="50"/>
      <c r="J15" s="51"/>
    </row>
    <row r="16" spans="2:30" ht="18" customHeight="1">
      <c r="B16" s="52">
        <v>1</v>
      </c>
      <c r="C16" s="53" t="s">
        <v>34</v>
      </c>
      <c r="D16" s="126"/>
      <c r="E16" s="126"/>
      <c r="F16" s="127">
        <f>D16+E16</f>
        <v>0</v>
      </c>
      <c r="G16" s="52">
        <v>6</v>
      </c>
      <c r="H16" s="54" t="s">
        <v>110</v>
      </c>
      <c r="I16" s="89"/>
      <c r="J16" s="127">
        <v>0</v>
      </c>
    </row>
    <row r="17" spans="2:10" ht="18" customHeight="1">
      <c r="B17" s="55">
        <v>2</v>
      </c>
      <c r="C17" s="56" t="s">
        <v>35</v>
      </c>
      <c r="D17" s="128"/>
      <c r="E17" s="128"/>
      <c r="F17" s="127">
        <f>D17+E17</f>
        <v>0</v>
      </c>
      <c r="G17" s="55">
        <v>7</v>
      </c>
      <c r="H17" s="57" t="s">
        <v>111</v>
      </c>
      <c r="I17" s="27"/>
      <c r="J17" s="129">
        <v>0</v>
      </c>
    </row>
    <row r="18" spans="2:10" ht="18" customHeight="1">
      <c r="B18" s="55">
        <v>3</v>
      </c>
      <c r="C18" s="56" t="s">
        <v>36</v>
      </c>
      <c r="D18" s="128">
        <f>Prehlad!H43</f>
        <v>0</v>
      </c>
      <c r="E18" s="128">
        <f>Prehlad!I43</f>
        <v>0</v>
      </c>
      <c r="F18" s="127">
        <f>D18+E18</f>
        <v>0</v>
      </c>
      <c r="G18" s="55">
        <v>8</v>
      </c>
      <c r="H18" s="57" t="s">
        <v>112</v>
      </c>
      <c r="I18" s="27"/>
      <c r="J18" s="129">
        <v>0</v>
      </c>
    </row>
    <row r="19" spans="2:10" ht="18" customHeight="1" thickBot="1">
      <c r="B19" s="55">
        <v>4</v>
      </c>
      <c r="C19" s="56" t="s">
        <v>37</v>
      </c>
      <c r="D19" s="128"/>
      <c r="E19" s="128"/>
      <c r="F19" s="130">
        <f>D19+E19</f>
        <v>0</v>
      </c>
      <c r="G19" s="55">
        <v>9</v>
      </c>
      <c r="H19" s="57" t="s">
        <v>2</v>
      </c>
      <c r="I19" s="27"/>
      <c r="J19" s="129">
        <v>0</v>
      </c>
    </row>
    <row r="20" spans="2:10" ht="18" customHeight="1" thickBot="1">
      <c r="B20" s="58">
        <v>5</v>
      </c>
      <c r="C20" s="59" t="s">
        <v>38</v>
      </c>
      <c r="D20" s="131">
        <f>SUM(D16:D19)</f>
        <v>0</v>
      </c>
      <c r="E20" s="132">
        <f>SUM(E16:E19)</f>
        <v>0</v>
      </c>
      <c r="F20" s="133">
        <f>SUM(F16:F19)</f>
        <v>0</v>
      </c>
      <c r="G20" s="60">
        <v>10</v>
      </c>
      <c r="I20" s="88" t="s">
        <v>39</v>
      </c>
      <c r="J20" s="133">
        <f>SUM(J16:J19)</f>
        <v>0</v>
      </c>
    </row>
    <row r="21" spans="2:10" ht="18" customHeight="1" thickTop="1">
      <c r="B21" s="84" t="s">
        <v>40</v>
      </c>
      <c r="C21" s="83"/>
      <c r="D21" s="50" t="s">
        <v>41</v>
      </c>
      <c r="E21" s="50"/>
      <c r="F21" s="51"/>
      <c r="G21" s="84" t="s">
        <v>42</v>
      </c>
      <c r="H21" s="49" t="s">
        <v>43</v>
      </c>
      <c r="I21" s="50"/>
      <c r="J21" s="51"/>
    </row>
    <row r="22" spans="2:10" ht="18" customHeight="1">
      <c r="B22" s="52">
        <v>11</v>
      </c>
      <c r="C22" s="54" t="s">
        <v>113</v>
      </c>
      <c r="D22" s="90" t="s">
        <v>2</v>
      </c>
      <c r="E22" s="92">
        <v>0</v>
      </c>
      <c r="F22" s="127">
        <v>0</v>
      </c>
      <c r="G22" s="55">
        <v>16</v>
      </c>
      <c r="H22" s="57" t="s">
        <v>44</v>
      </c>
      <c r="I22" s="61"/>
      <c r="J22" s="129"/>
    </row>
    <row r="23" spans="2:10" ht="18" customHeight="1">
      <c r="B23" s="55">
        <v>12</v>
      </c>
      <c r="C23" s="57" t="s">
        <v>114</v>
      </c>
      <c r="D23" s="91"/>
      <c r="E23" s="62">
        <v>0</v>
      </c>
      <c r="F23" s="129">
        <v>0</v>
      </c>
      <c r="G23" s="55">
        <v>17</v>
      </c>
      <c r="H23" s="57" t="s">
        <v>116</v>
      </c>
      <c r="I23" s="61"/>
      <c r="J23" s="129">
        <v>0</v>
      </c>
    </row>
    <row r="24" spans="2:10" ht="18" customHeight="1">
      <c r="B24" s="55">
        <v>13</v>
      </c>
      <c r="C24" s="57" t="s">
        <v>115</v>
      </c>
      <c r="D24" s="91"/>
      <c r="E24" s="62">
        <v>0</v>
      </c>
      <c r="F24" s="129">
        <v>0</v>
      </c>
      <c r="G24" s="55">
        <v>18</v>
      </c>
      <c r="H24" s="57" t="s">
        <v>117</v>
      </c>
      <c r="I24" s="61"/>
      <c r="J24" s="129">
        <v>0</v>
      </c>
    </row>
    <row r="25" spans="2:10" ht="18" customHeight="1" thickBot="1">
      <c r="B25" s="55">
        <v>14</v>
      </c>
      <c r="C25" s="57" t="s">
        <v>2</v>
      </c>
      <c r="D25" s="91"/>
      <c r="E25" s="62">
        <v>0</v>
      </c>
      <c r="F25" s="129">
        <v>0</v>
      </c>
      <c r="G25" s="55">
        <v>19</v>
      </c>
      <c r="H25" s="57" t="s">
        <v>2</v>
      </c>
      <c r="I25" s="61"/>
      <c r="J25" s="129">
        <v>0</v>
      </c>
    </row>
    <row r="26" spans="2:10" ht="18" customHeight="1" thickBot="1">
      <c r="B26" s="58">
        <v>15</v>
      </c>
      <c r="C26" s="63"/>
      <c r="D26" s="64"/>
      <c r="E26" s="64" t="s">
        <v>45</v>
      </c>
      <c r="F26" s="133">
        <f>SUM(F22:F25)</f>
        <v>0</v>
      </c>
      <c r="G26" s="58">
        <v>20</v>
      </c>
      <c r="H26" s="63"/>
      <c r="I26" s="64" t="s">
        <v>46</v>
      </c>
      <c r="J26" s="133">
        <f>SUM(J22:J25)</f>
        <v>0</v>
      </c>
    </row>
    <row r="27" spans="2:10" ht="18" customHeight="1" thickTop="1">
      <c r="B27" s="65"/>
      <c r="C27" s="66" t="s">
        <v>47</v>
      </c>
      <c r="D27" s="67"/>
      <c r="E27" s="68" t="s">
        <v>48</v>
      </c>
      <c r="F27" s="69"/>
      <c r="G27" s="84" t="s">
        <v>49</v>
      </c>
      <c r="H27" s="49" t="s">
        <v>50</v>
      </c>
      <c r="I27" s="50"/>
      <c r="J27" s="51"/>
    </row>
    <row r="28" spans="2:10" ht="18" customHeight="1">
      <c r="B28" s="70"/>
      <c r="C28" s="71"/>
      <c r="D28" s="72"/>
      <c r="E28" s="73"/>
      <c r="F28" s="69"/>
      <c r="G28" s="52">
        <v>21</v>
      </c>
      <c r="H28" s="54"/>
      <c r="I28" s="74" t="s">
        <v>51</v>
      </c>
      <c r="J28" s="127">
        <f>ROUND(F20,2)+J20+F26+J26</f>
        <v>0</v>
      </c>
    </row>
    <row r="29" spans="2:10" ht="18" customHeight="1">
      <c r="B29" s="70"/>
      <c r="C29" s="72" t="s">
        <v>52</v>
      </c>
      <c r="D29" s="72"/>
      <c r="E29" s="75"/>
      <c r="F29" s="69"/>
      <c r="G29" s="55">
        <v>22</v>
      </c>
      <c r="H29" s="57" t="s">
        <v>118</v>
      </c>
      <c r="I29" s="134">
        <f>J28-I30</f>
        <v>0</v>
      </c>
      <c r="J29" s="129">
        <f>ROUND((I29*20)/100,2)</f>
        <v>0</v>
      </c>
    </row>
    <row r="30" spans="2:10" ht="18" customHeight="1" thickBot="1">
      <c r="B30" s="26"/>
      <c r="C30" s="27" t="s">
        <v>53</v>
      </c>
      <c r="D30" s="27"/>
      <c r="E30" s="75"/>
      <c r="F30" s="69"/>
      <c r="G30" s="55">
        <v>23</v>
      </c>
      <c r="H30" s="57" t="s">
        <v>119</v>
      </c>
      <c r="I30" s="134">
        <f>SUMIF(Prehlad!O11:O9999,0,Prehlad!J11:J9999)</f>
        <v>0</v>
      </c>
      <c r="J30" s="129">
        <f>ROUND((I30*0)/100,1)</f>
        <v>0</v>
      </c>
    </row>
    <row r="31" spans="2:10" ht="18" customHeight="1" thickBot="1">
      <c r="B31" s="70"/>
      <c r="C31" s="72"/>
      <c r="D31" s="72"/>
      <c r="E31" s="75"/>
      <c r="F31" s="69"/>
      <c r="G31" s="58">
        <v>24</v>
      </c>
      <c r="H31" s="63"/>
      <c r="I31" s="64" t="s">
        <v>54</v>
      </c>
      <c r="J31" s="133">
        <f>SUM(J28:J30)</f>
        <v>0</v>
      </c>
    </row>
    <row r="32" spans="2:10" ht="18" customHeight="1" thickTop="1" thickBot="1">
      <c r="B32" s="65"/>
      <c r="C32" s="72"/>
      <c r="D32" s="69"/>
      <c r="E32" s="76"/>
      <c r="F32" s="69"/>
      <c r="G32" s="85" t="s">
        <v>55</v>
      </c>
      <c r="H32" s="86" t="s">
        <v>120</v>
      </c>
      <c r="I32" s="45"/>
      <c r="J32" s="87">
        <v>0</v>
      </c>
    </row>
    <row r="33" spans="2:10" ht="18" customHeight="1" thickTop="1">
      <c r="B33" s="77"/>
      <c r="C33" s="78"/>
      <c r="D33" s="66" t="s">
        <v>56</v>
      </c>
      <c r="E33" s="78"/>
      <c r="F33" s="78"/>
      <c r="G33" s="78"/>
      <c r="H33" s="78" t="s">
        <v>57</v>
      </c>
      <c r="I33" s="78"/>
      <c r="J33" s="79"/>
    </row>
    <row r="34" spans="2:10" ht="18" customHeight="1">
      <c r="B34" s="70"/>
      <c r="C34" s="71"/>
      <c r="D34" s="72"/>
      <c r="E34" s="72"/>
      <c r="F34" s="71"/>
      <c r="G34" s="72"/>
      <c r="H34" s="72"/>
      <c r="I34" s="72"/>
      <c r="J34" s="80"/>
    </row>
    <row r="35" spans="2:10" ht="18" customHeight="1">
      <c r="B35" s="70"/>
      <c r="C35" s="72" t="s">
        <v>52</v>
      </c>
      <c r="D35" s="72"/>
      <c r="E35" s="72"/>
      <c r="F35" s="71"/>
      <c r="G35" s="72" t="s">
        <v>52</v>
      </c>
      <c r="H35" s="72"/>
      <c r="I35" s="72"/>
      <c r="J35" s="80"/>
    </row>
    <row r="36" spans="2:10" ht="18" customHeight="1">
      <c r="B36" s="26"/>
      <c r="C36" s="27" t="s">
        <v>53</v>
      </c>
      <c r="D36" s="27"/>
      <c r="E36" s="27"/>
      <c r="F36" s="28"/>
      <c r="G36" s="27" t="s">
        <v>53</v>
      </c>
      <c r="H36" s="27"/>
      <c r="I36" s="27"/>
      <c r="J36" s="29"/>
    </row>
    <row r="37" spans="2:10" ht="18" customHeight="1">
      <c r="B37" s="70"/>
      <c r="C37" s="72" t="s">
        <v>48</v>
      </c>
      <c r="D37" s="72"/>
      <c r="E37" s="72"/>
      <c r="F37" s="71"/>
      <c r="G37" s="72" t="s">
        <v>48</v>
      </c>
      <c r="H37" s="72"/>
      <c r="I37" s="72"/>
      <c r="J37" s="80"/>
    </row>
    <row r="38" spans="2:10" ht="18" customHeight="1">
      <c r="B38" s="70"/>
      <c r="C38" s="72"/>
      <c r="D38" s="72"/>
      <c r="E38" s="72"/>
      <c r="F38" s="72"/>
      <c r="G38" s="72"/>
      <c r="H38" s="72"/>
      <c r="I38" s="72"/>
      <c r="J38" s="80"/>
    </row>
    <row r="39" spans="2:10" ht="18" customHeight="1">
      <c r="B39" s="70"/>
      <c r="C39" s="72"/>
      <c r="D39" s="72"/>
      <c r="E39" s="72"/>
      <c r="F39" s="72"/>
      <c r="G39" s="72"/>
      <c r="H39" s="72"/>
      <c r="I39" s="72"/>
      <c r="J39" s="80"/>
    </row>
    <row r="40" spans="2:10" ht="18" customHeight="1">
      <c r="B40" s="70"/>
      <c r="C40" s="72"/>
      <c r="D40" s="72"/>
      <c r="E40" s="72"/>
      <c r="F40" s="72"/>
      <c r="G40" s="72"/>
      <c r="H40" s="72"/>
      <c r="I40" s="72"/>
      <c r="J40" s="80"/>
    </row>
    <row r="41" spans="2:10" ht="18" customHeight="1" thickBot="1">
      <c r="B41" s="42"/>
      <c r="C41" s="43"/>
      <c r="D41" s="43"/>
      <c r="E41" s="43"/>
      <c r="F41" s="43"/>
      <c r="G41" s="43"/>
      <c r="H41" s="43"/>
      <c r="I41" s="43"/>
      <c r="J41" s="44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showGridLines="0" workbookViewId="0">
      <pane ySplit="10" topLeftCell="A11" activePane="bottomLeft" state="frozen"/>
      <selection pane="bottomLeft" activeCell="E3" sqref="E3"/>
    </sheetView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21" t="s">
        <v>98</v>
      </c>
      <c r="C1" s="1"/>
      <c r="E1" s="21" t="s">
        <v>99</v>
      </c>
      <c r="F1" s="1"/>
      <c r="G1" s="1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</row>
    <row r="2" spans="1:30">
      <c r="A2" s="21" t="s">
        <v>58</v>
      </c>
      <c r="C2" s="1"/>
      <c r="E2" s="21" t="s">
        <v>100</v>
      </c>
      <c r="F2" s="1"/>
      <c r="G2" s="1"/>
      <c r="Z2" s="104" t="s">
        <v>10</v>
      </c>
      <c r="AA2" s="105" t="s">
        <v>59</v>
      </c>
      <c r="AB2" s="105" t="s">
        <v>101</v>
      </c>
      <c r="AC2" s="105"/>
      <c r="AD2" s="106"/>
    </row>
    <row r="3" spans="1:30">
      <c r="A3" s="21" t="s">
        <v>60</v>
      </c>
      <c r="C3" s="1"/>
      <c r="E3" s="21" t="s">
        <v>191</v>
      </c>
      <c r="F3" s="1"/>
      <c r="G3" s="1"/>
      <c r="Z3" s="104" t="s">
        <v>13</v>
      </c>
      <c r="AA3" s="105" t="s">
        <v>61</v>
      </c>
      <c r="AB3" s="105" t="s">
        <v>12</v>
      </c>
      <c r="AC3" s="105" t="s">
        <v>15</v>
      </c>
      <c r="AD3" s="106" t="s">
        <v>16</v>
      </c>
    </row>
    <row r="4" spans="1:30">
      <c r="B4" s="1"/>
      <c r="C4" s="1"/>
      <c r="D4" s="1"/>
      <c r="E4" s="1"/>
      <c r="F4" s="1"/>
      <c r="G4" s="1"/>
      <c r="Z4" s="104" t="s">
        <v>17</v>
      </c>
      <c r="AA4" s="105" t="s">
        <v>62</v>
      </c>
      <c r="AB4" s="105" t="s">
        <v>12</v>
      </c>
      <c r="AC4" s="105"/>
      <c r="AD4" s="106"/>
    </row>
    <row r="5" spans="1:30">
      <c r="A5" s="21" t="s">
        <v>102</v>
      </c>
      <c r="B5" s="1"/>
      <c r="C5" s="1"/>
      <c r="D5" s="1"/>
      <c r="E5" s="1"/>
      <c r="F5" s="1"/>
      <c r="G5" s="1"/>
      <c r="Z5" s="104" t="s">
        <v>23</v>
      </c>
      <c r="AA5" s="105" t="s">
        <v>61</v>
      </c>
      <c r="AB5" s="105" t="s">
        <v>12</v>
      </c>
      <c r="AC5" s="105" t="s">
        <v>15</v>
      </c>
      <c r="AD5" s="106" t="s">
        <v>16</v>
      </c>
    </row>
    <row r="6" spans="1:30">
      <c r="A6" s="21"/>
      <c r="B6" s="1"/>
      <c r="C6" s="1"/>
      <c r="D6" s="1"/>
      <c r="E6" s="1"/>
      <c r="F6" s="1"/>
      <c r="G6" s="1"/>
    </row>
    <row r="7" spans="1:30">
      <c r="A7" s="21"/>
      <c r="B7" s="1"/>
      <c r="C7" s="1"/>
      <c r="D7" s="1"/>
      <c r="E7" s="1"/>
      <c r="F7" s="1"/>
      <c r="G7" s="1"/>
    </row>
    <row r="8" spans="1:30" ht="14.25" thickBot="1">
      <c r="B8" s="4" t="str">
        <f>CONCATENATE(AA2," ",AB2," ",AC2," ",AD2)</f>
        <v xml:space="preserve">Rekapitulácia rozpočtu v EUR  </v>
      </c>
      <c r="G8" s="1"/>
    </row>
    <row r="9" spans="1:30" ht="13.5" thickTop="1">
      <c r="A9" s="9" t="s">
        <v>63</v>
      </c>
      <c r="B9" s="10" t="s">
        <v>64</v>
      </c>
      <c r="C9" s="10" t="s">
        <v>65</v>
      </c>
      <c r="D9" s="10" t="s">
        <v>66</v>
      </c>
      <c r="E9" s="18" t="s">
        <v>67</v>
      </c>
      <c r="F9" s="19" t="s">
        <v>68</v>
      </c>
      <c r="G9" s="1"/>
    </row>
    <row r="10" spans="1:30" ht="13.5" thickBot="1">
      <c r="A10" s="14"/>
      <c r="B10" s="15" t="s">
        <v>69</v>
      </c>
      <c r="C10" s="15" t="s">
        <v>30</v>
      </c>
      <c r="D10" s="15"/>
      <c r="E10" s="15" t="s">
        <v>66</v>
      </c>
      <c r="F10" s="20" t="s">
        <v>66</v>
      </c>
      <c r="G10" s="109" t="s">
        <v>70</v>
      </c>
    </row>
    <row r="11" spans="1:30" ht="13.5" thickTop="1"/>
    <row r="12" spans="1:30">
      <c r="A12" s="1" t="s">
        <v>122</v>
      </c>
      <c r="B12" s="6">
        <f>Prehlad!H37</f>
        <v>0</v>
      </c>
      <c r="C12" s="6">
        <f>Prehlad!I37</f>
        <v>0</v>
      </c>
      <c r="D12" s="6">
        <f>Prehlad!J37</f>
        <v>0</v>
      </c>
      <c r="E12" s="7">
        <f>Prehlad!L37</f>
        <v>7.6200000000000004E-2</v>
      </c>
      <c r="F12" s="5">
        <f>Prehlad!N37</f>
        <v>0</v>
      </c>
      <c r="G12" s="5">
        <f>Prehlad!W37</f>
        <v>0</v>
      </c>
    </row>
    <row r="13" spans="1:30">
      <c r="A13" s="1" t="s">
        <v>177</v>
      </c>
      <c r="B13" s="6">
        <f>Prehlad!H41</f>
        <v>0</v>
      </c>
      <c r="C13" s="6">
        <f>Prehlad!I41</f>
        <v>0</v>
      </c>
      <c r="D13" s="6">
        <f>Prehlad!J41</f>
        <v>0</v>
      </c>
      <c r="E13" s="7">
        <f>Prehlad!L41</f>
        <v>0</v>
      </c>
      <c r="F13" s="5">
        <f>Prehlad!N41</f>
        <v>0</v>
      </c>
      <c r="G13" s="5">
        <f>Prehlad!W41</f>
        <v>0</v>
      </c>
    </row>
    <row r="14" spans="1:30">
      <c r="A14" s="1" t="s">
        <v>181</v>
      </c>
      <c r="B14" s="6">
        <f>Prehlad!H43</f>
        <v>0</v>
      </c>
      <c r="C14" s="6">
        <f>Prehlad!I43</f>
        <v>0</v>
      </c>
      <c r="D14" s="6">
        <f>Prehlad!J43</f>
        <v>0</v>
      </c>
      <c r="E14" s="7">
        <f>Prehlad!L43</f>
        <v>7.6200000000000004E-2</v>
      </c>
      <c r="F14" s="5">
        <f>Prehlad!N43</f>
        <v>0</v>
      </c>
      <c r="G14" s="5">
        <f>Prehlad!W43</f>
        <v>0</v>
      </c>
    </row>
    <row r="16" spans="1:30">
      <c r="A16" s="1" t="s">
        <v>182</v>
      </c>
      <c r="B16" s="6">
        <f>Prehlad!H48</f>
        <v>0</v>
      </c>
      <c r="C16" s="6">
        <f>Prehlad!I48</f>
        <v>0</v>
      </c>
      <c r="D16" s="6">
        <f>Prehlad!J48</f>
        <v>0</v>
      </c>
      <c r="E16" s="7">
        <f>Prehlad!L48</f>
        <v>0</v>
      </c>
      <c r="F16" s="5">
        <f>Prehlad!N48</f>
        <v>0</v>
      </c>
      <c r="G16" s="5">
        <f>Prehlad!W48</f>
        <v>0</v>
      </c>
    </row>
    <row r="17" spans="1:7">
      <c r="A17" s="1" t="s">
        <v>188</v>
      </c>
      <c r="B17" s="6">
        <f>Prehlad!H50</f>
        <v>0</v>
      </c>
      <c r="C17" s="6">
        <f>Prehlad!I50</f>
        <v>0</v>
      </c>
      <c r="D17" s="6">
        <f>Prehlad!J50</f>
        <v>0</v>
      </c>
      <c r="E17" s="7">
        <f>Prehlad!L50</f>
        <v>0</v>
      </c>
      <c r="F17" s="5">
        <f>Prehlad!N50</f>
        <v>0</v>
      </c>
      <c r="G17" s="5">
        <f>Prehlad!W50</f>
        <v>0</v>
      </c>
    </row>
    <row r="20" spans="1:7">
      <c r="A20" s="1" t="s">
        <v>189</v>
      </c>
      <c r="B20" s="6">
        <f>Prehlad!H52</f>
        <v>0</v>
      </c>
      <c r="C20" s="6">
        <f>Prehlad!I52</f>
        <v>0</v>
      </c>
      <c r="D20" s="6">
        <f>Prehlad!J52</f>
        <v>0</v>
      </c>
      <c r="E20" s="7">
        <f>Prehlad!L52</f>
        <v>7.6200000000000004E-2</v>
      </c>
      <c r="F20" s="5">
        <f>Prehlad!N52</f>
        <v>0</v>
      </c>
      <c r="G20" s="5">
        <f>Prehlad!W52</f>
        <v>0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tabSelected="1" workbookViewId="0">
      <pane ySplit="10" topLeftCell="A24" activePane="bottomLeft" state="frozen"/>
      <selection pane="bottomLeft" activeCell="E3" sqref="E3"/>
    </sheetView>
  </sheetViews>
  <sheetFormatPr defaultRowHeight="12.75"/>
  <cols>
    <col min="1" max="1" width="4.140625" style="116" customWidth="1"/>
    <col min="2" max="2" width="5" style="117" customWidth="1"/>
    <col min="3" max="3" width="13" style="118" customWidth="1"/>
    <col min="4" max="4" width="35.7109375" style="125" customWidth="1"/>
    <col min="5" max="5" width="10.7109375" style="120" customWidth="1"/>
    <col min="6" max="6" width="5.28515625" style="119" customWidth="1"/>
    <col min="7" max="7" width="9.7109375" style="121" customWidth="1"/>
    <col min="8" max="9" width="9.7109375" style="121" hidden="1" customWidth="1"/>
    <col min="10" max="10" width="10.7109375" style="121" customWidth="1"/>
    <col min="11" max="11" width="7.42578125" style="122" hidden="1" customWidth="1"/>
    <col min="12" max="12" width="8.28515625" style="122" hidden="1" customWidth="1"/>
    <col min="13" max="13" width="9.140625" style="120" hidden="1" customWidth="1"/>
    <col min="14" max="14" width="7" style="120" hidden="1" customWidth="1"/>
    <col min="15" max="15" width="3.5703125" style="119" customWidth="1"/>
    <col min="16" max="16" width="12.7109375" style="119" hidden="1" customWidth="1"/>
    <col min="17" max="19" width="13.28515625" style="120" hidden="1" customWidth="1"/>
    <col min="20" max="20" width="10.5703125" style="123" hidden="1" customWidth="1"/>
    <col min="21" max="21" width="10.28515625" style="123" hidden="1" customWidth="1"/>
    <col min="22" max="22" width="5.7109375" style="123" hidden="1" customWidth="1"/>
    <col min="23" max="23" width="9.140625" style="124"/>
    <col min="24" max="25" width="5.7109375" style="119" customWidth="1"/>
    <col min="26" max="26" width="6.5703125" style="119" customWidth="1"/>
    <col min="27" max="27" width="24.85546875" style="119" customWidth="1"/>
    <col min="28" max="28" width="4.28515625" style="119" customWidth="1"/>
    <col min="29" max="29" width="8.28515625" style="119" customWidth="1"/>
    <col min="30" max="30" width="8.7109375" style="119" customWidth="1"/>
    <col min="31" max="34" width="9.140625" style="119"/>
    <col min="35" max="16384" width="9.140625" style="1"/>
  </cols>
  <sheetData>
    <row r="1" spans="1:34">
      <c r="A1" s="21" t="s">
        <v>98</v>
      </c>
      <c r="B1" s="1"/>
      <c r="C1" s="1"/>
      <c r="D1" s="1"/>
      <c r="E1" s="21" t="s">
        <v>99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  <c r="AE1" s="1"/>
      <c r="AF1" s="1"/>
      <c r="AG1" s="1"/>
      <c r="AH1" s="1"/>
    </row>
    <row r="2" spans="1:34">
      <c r="A2" s="21" t="s">
        <v>58</v>
      </c>
      <c r="B2" s="1"/>
      <c r="C2" s="1"/>
      <c r="D2" s="1"/>
      <c r="E2" s="21" t="s">
        <v>100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4" t="s">
        <v>10</v>
      </c>
      <c r="AA2" s="105" t="s">
        <v>71</v>
      </c>
      <c r="AB2" s="105" t="s">
        <v>101</v>
      </c>
      <c r="AC2" s="105"/>
      <c r="AD2" s="106"/>
      <c r="AE2" s="1"/>
      <c r="AF2" s="1"/>
      <c r="AG2" s="1"/>
      <c r="AH2" s="1"/>
    </row>
    <row r="3" spans="1:34">
      <c r="A3" s="21" t="s">
        <v>60</v>
      </c>
      <c r="B3" s="1"/>
      <c r="C3" s="1"/>
      <c r="D3" s="1"/>
      <c r="E3" s="21" t="s">
        <v>191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4" t="s">
        <v>13</v>
      </c>
      <c r="AA3" s="105" t="s">
        <v>72</v>
      </c>
      <c r="AB3" s="105" t="s">
        <v>12</v>
      </c>
      <c r="AC3" s="105" t="s">
        <v>15</v>
      </c>
      <c r="AD3" s="106" t="s">
        <v>16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4" t="s">
        <v>17</v>
      </c>
      <c r="AA4" s="105" t="s">
        <v>73</v>
      </c>
      <c r="AB4" s="105" t="s">
        <v>12</v>
      </c>
      <c r="AC4" s="105"/>
      <c r="AD4" s="106"/>
      <c r="AE4" s="1"/>
      <c r="AF4" s="1"/>
      <c r="AG4" s="1"/>
      <c r="AH4" s="1"/>
    </row>
    <row r="5" spans="1:34">
      <c r="A5" s="21" t="s">
        <v>102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4" t="s">
        <v>23</v>
      </c>
      <c r="AA5" s="105" t="s">
        <v>72</v>
      </c>
      <c r="AB5" s="105" t="s">
        <v>12</v>
      </c>
      <c r="AC5" s="105" t="s">
        <v>15</v>
      </c>
      <c r="AD5" s="106" t="s">
        <v>16</v>
      </c>
      <c r="AE5" s="1"/>
      <c r="AF5" s="1"/>
      <c r="AG5" s="1"/>
      <c r="AH5" s="1"/>
    </row>
    <row r="6" spans="1:34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74</v>
      </c>
      <c r="B9" s="10" t="s">
        <v>75</v>
      </c>
      <c r="C9" s="10" t="s">
        <v>76</v>
      </c>
      <c r="D9" s="10" t="s">
        <v>77</v>
      </c>
      <c r="E9" s="10" t="s">
        <v>78</v>
      </c>
      <c r="F9" s="10" t="s">
        <v>79</v>
      </c>
      <c r="G9" s="10" t="s">
        <v>80</v>
      </c>
      <c r="H9" s="10" t="s">
        <v>64</v>
      </c>
      <c r="I9" s="10" t="s">
        <v>65</v>
      </c>
      <c r="J9" s="10" t="s">
        <v>66</v>
      </c>
      <c r="K9" s="11" t="s">
        <v>67</v>
      </c>
      <c r="L9" s="12"/>
      <c r="M9" s="13" t="s">
        <v>68</v>
      </c>
      <c r="N9" s="12"/>
      <c r="O9" s="97" t="s">
        <v>3</v>
      </c>
      <c r="P9" s="98" t="s">
        <v>81</v>
      </c>
      <c r="Q9" s="99" t="s">
        <v>78</v>
      </c>
      <c r="R9" s="99" t="s">
        <v>78</v>
      </c>
      <c r="S9" s="100" t="s">
        <v>78</v>
      </c>
      <c r="T9" s="108" t="s">
        <v>82</v>
      </c>
      <c r="U9" s="108" t="s">
        <v>83</v>
      </c>
      <c r="V9" s="108" t="s">
        <v>84</v>
      </c>
      <c r="W9" s="109"/>
      <c r="X9" s="109"/>
      <c r="Y9" s="109"/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85</v>
      </c>
      <c r="B10" s="15" t="s">
        <v>86</v>
      </c>
      <c r="C10" s="16"/>
      <c r="D10" s="15" t="s">
        <v>87</v>
      </c>
      <c r="E10" s="15" t="s">
        <v>88</v>
      </c>
      <c r="F10" s="15" t="s">
        <v>89</v>
      </c>
      <c r="G10" s="15" t="s">
        <v>90</v>
      </c>
      <c r="H10" s="15" t="s">
        <v>69</v>
      </c>
      <c r="I10" s="15" t="s">
        <v>30</v>
      </c>
      <c r="J10" s="15"/>
      <c r="K10" s="15" t="s">
        <v>80</v>
      </c>
      <c r="L10" s="15" t="s">
        <v>66</v>
      </c>
      <c r="M10" s="17" t="s">
        <v>80</v>
      </c>
      <c r="N10" s="15" t="s">
        <v>66</v>
      </c>
      <c r="O10" s="20" t="s">
        <v>91</v>
      </c>
      <c r="P10" s="101"/>
      <c r="Q10" s="102" t="s">
        <v>92</v>
      </c>
      <c r="R10" s="102" t="s">
        <v>93</v>
      </c>
      <c r="S10" s="103" t="s">
        <v>94</v>
      </c>
      <c r="T10" s="108" t="s">
        <v>95</v>
      </c>
      <c r="U10" s="108" t="s">
        <v>96</v>
      </c>
      <c r="V10" s="108" t="s">
        <v>97</v>
      </c>
      <c r="W10" s="109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Top="1"/>
    <row r="12" spans="1:34">
      <c r="B12" s="135" t="s">
        <v>121</v>
      </c>
    </row>
    <row r="13" spans="1:34">
      <c r="B13" s="118" t="s">
        <v>122</v>
      </c>
    </row>
    <row r="14" spans="1:34">
      <c r="A14" s="116">
        <v>1</v>
      </c>
      <c r="B14" s="117" t="s">
        <v>123</v>
      </c>
      <c r="C14" s="118" t="s">
        <v>124</v>
      </c>
      <c r="D14" s="125" t="s">
        <v>125</v>
      </c>
      <c r="E14" s="120">
        <v>110</v>
      </c>
      <c r="F14" s="119" t="s">
        <v>126</v>
      </c>
      <c r="H14" s="121">
        <f>ROUND(E14*G14, 2)</f>
        <v>0</v>
      </c>
      <c r="J14" s="121">
        <f t="shared" ref="J14:J36" si="0">ROUND(E14*G14, 2)</f>
        <v>0</v>
      </c>
      <c r="O14" s="119">
        <v>20</v>
      </c>
      <c r="P14" s="119" t="s">
        <v>127</v>
      </c>
      <c r="T14" s="123" t="s">
        <v>2</v>
      </c>
      <c r="U14" s="123" t="s">
        <v>2</v>
      </c>
      <c r="V14" s="123" t="s">
        <v>109</v>
      </c>
    </row>
    <row r="15" spans="1:34">
      <c r="A15" s="116">
        <v>2</v>
      </c>
      <c r="B15" s="117" t="s">
        <v>128</v>
      </c>
      <c r="C15" s="118" t="s">
        <v>129</v>
      </c>
      <c r="D15" s="125" t="s">
        <v>130</v>
      </c>
      <c r="E15" s="120">
        <v>110</v>
      </c>
      <c r="F15" s="119" t="s">
        <v>126</v>
      </c>
      <c r="I15" s="121">
        <f>ROUND(E15*G15, 2)</f>
        <v>0</v>
      </c>
      <c r="J15" s="121">
        <f t="shared" si="0"/>
        <v>0</v>
      </c>
      <c r="O15" s="119">
        <v>20</v>
      </c>
      <c r="P15" s="119" t="s">
        <v>127</v>
      </c>
      <c r="T15" s="123" t="s">
        <v>2</v>
      </c>
      <c r="U15" s="123" t="s">
        <v>2</v>
      </c>
      <c r="V15" s="123" t="s">
        <v>109</v>
      </c>
    </row>
    <row r="16" spans="1:34">
      <c r="A16" s="116">
        <v>3</v>
      </c>
      <c r="B16" s="117" t="s">
        <v>123</v>
      </c>
      <c r="C16" s="118" t="s">
        <v>131</v>
      </c>
      <c r="D16" s="125" t="s">
        <v>132</v>
      </c>
      <c r="E16" s="120">
        <v>3</v>
      </c>
      <c r="F16" s="119" t="s">
        <v>133</v>
      </c>
      <c r="H16" s="121">
        <f>ROUND(E16*G16, 2)</f>
        <v>0</v>
      </c>
      <c r="J16" s="121">
        <f t="shared" si="0"/>
        <v>0</v>
      </c>
      <c r="O16" s="119">
        <v>20</v>
      </c>
      <c r="P16" s="119" t="s">
        <v>127</v>
      </c>
      <c r="T16" s="123" t="s">
        <v>2</v>
      </c>
      <c r="U16" s="123" t="s">
        <v>2</v>
      </c>
      <c r="V16" s="123" t="s">
        <v>109</v>
      </c>
    </row>
    <row r="17" spans="1:22">
      <c r="A17" s="116">
        <v>4</v>
      </c>
      <c r="B17" s="117" t="s">
        <v>128</v>
      </c>
      <c r="C17" s="118" t="s">
        <v>134</v>
      </c>
      <c r="D17" s="125" t="s">
        <v>135</v>
      </c>
      <c r="E17" s="120">
        <v>3</v>
      </c>
      <c r="F17" s="119" t="s">
        <v>133</v>
      </c>
      <c r="I17" s="121">
        <f>ROUND(E17*G17, 2)</f>
        <v>0</v>
      </c>
      <c r="J17" s="121">
        <f t="shared" si="0"/>
        <v>0</v>
      </c>
      <c r="O17" s="119">
        <v>20</v>
      </c>
      <c r="P17" s="119" t="s">
        <v>127</v>
      </c>
      <c r="T17" s="123" t="s">
        <v>2</v>
      </c>
      <c r="U17" s="123" t="s">
        <v>2</v>
      </c>
      <c r="V17" s="123" t="s">
        <v>109</v>
      </c>
    </row>
    <row r="18" spans="1:22">
      <c r="A18" s="116">
        <v>5</v>
      </c>
      <c r="B18" s="117" t="s">
        <v>123</v>
      </c>
      <c r="C18" s="118" t="s">
        <v>136</v>
      </c>
      <c r="D18" s="125" t="s">
        <v>137</v>
      </c>
      <c r="E18" s="120">
        <v>7</v>
      </c>
      <c r="F18" s="119" t="s">
        <v>133</v>
      </c>
      <c r="H18" s="121">
        <f>ROUND(E18*G18, 2)</f>
        <v>0</v>
      </c>
      <c r="J18" s="121">
        <f t="shared" si="0"/>
        <v>0</v>
      </c>
      <c r="O18" s="119">
        <v>20</v>
      </c>
      <c r="P18" s="119" t="s">
        <v>127</v>
      </c>
      <c r="T18" s="123" t="s">
        <v>2</v>
      </c>
      <c r="U18" s="123" t="s">
        <v>2</v>
      </c>
      <c r="V18" s="123" t="s">
        <v>109</v>
      </c>
    </row>
    <row r="19" spans="1:22">
      <c r="A19" s="116">
        <v>6</v>
      </c>
      <c r="B19" s="117" t="s">
        <v>123</v>
      </c>
      <c r="C19" s="118" t="s">
        <v>138</v>
      </c>
      <c r="D19" s="125" t="s">
        <v>139</v>
      </c>
      <c r="E19" s="120">
        <v>1</v>
      </c>
      <c r="F19" s="119" t="s">
        <v>133</v>
      </c>
      <c r="H19" s="121">
        <f>ROUND(E19*G19, 2)</f>
        <v>0</v>
      </c>
      <c r="J19" s="121">
        <f t="shared" si="0"/>
        <v>0</v>
      </c>
      <c r="O19" s="119">
        <v>20</v>
      </c>
      <c r="P19" s="119" t="s">
        <v>127</v>
      </c>
      <c r="T19" s="123" t="s">
        <v>2</v>
      </c>
      <c r="U19" s="123" t="s">
        <v>2</v>
      </c>
      <c r="V19" s="123" t="s">
        <v>109</v>
      </c>
    </row>
    <row r="20" spans="1:22">
      <c r="A20" s="116">
        <v>7</v>
      </c>
      <c r="B20" s="117" t="s">
        <v>123</v>
      </c>
      <c r="C20" s="118" t="s">
        <v>140</v>
      </c>
      <c r="D20" s="125" t="s">
        <v>141</v>
      </c>
      <c r="E20" s="120">
        <v>6</v>
      </c>
      <c r="F20" s="119" t="s">
        <v>133</v>
      </c>
      <c r="H20" s="121">
        <f>ROUND(E20*G20, 2)</f>
        <v>0</v>
      </c>
      <c r="J20" s="121">
        <f t="shared" si="0"/>
        <v>0</v>
      </c>
      <c r="O20" s="119">
        <v>20</v>
      </c>
      <c r="P20" s="119" t="s">
        <v>127</v>
      </c>
      <c r="T20" s="123" t="s">
        <v>2</v>
      </c>
      <c r="U20" s="123" t="s">
        <v>2</v>
      </c>
      <c r="V20" s="123" t="s">
        <v>109</v>
      </c>
    </row>
    <row r="21" spans="1:22">
      <c r="A21" s="116">
        <v>8</v>
      </c>
      <c r="B21" s="117" t="s">
        <v>128</v>
      </c>
      <c r="C21" s="118" t="s">
        <v>142</v>
      </c>
      <c r="D21" s="125" t="s">
        <v>143</v>
      </c>
      <c r="E21" s="120">
        <v>6</v>
      </c>
      <c r="F21" s="119" t="s">
        <v>133</v>
      </c>
      <c r="I21" s="121">
        <f>ROUND(E21*G21, 2)</f>
        <v>0</v>
      </c>
      <c r="J21" s="121">
        <f t="shared" si="0"/>
        <v>0</v>
      </c>
      <c r="K21" s="122">
        <v>2.0000000000000001E-4</v>
      </c>
      <c r="L21" s="122">
        <f>E21*K21</f>
        <v>1.2000000000000001E-3</v>
      </c>
      <c r="O21" s="119">
        <v>20</v>
      </c>
      <c r="P21" s="119" t="s">
        <v>127</v>
      </c>
      <c r="T21" s="123" t="s">
        <v>2</v>
      </c>
      <c r="U21" s="123" t="s">
        <v>2</v>
      </c>
      <c r="V21" s="123" t="s">
        <v>109</v>
      </c>
    </row>
    <row r="22" spans="1:22">
      <c r="A22" s="116">
        <v>9</v>
      </c>
      <c r="B22" s="117" t="s">
        <v>123</v>
      </c>
      <c r="C22" s="118" t="s">
        <v>144</v>
      </c>
      <c r="D22" s="125" t="s">
        <v>145</v>
      </c>
      <c r="E22" s="120">
        <v>3</v>
      </c>
      <c r="F22" s="119" t="s">
        <v>133</v>
      </c>
      <c r="H22" s="121">
        <f>ROUND(E22*G22, 2)</f>
        <v>0</v>
      </c>
      <c r="J22" s="121">
        <f t="shared" si="0"/>
        <v>0</v>
      </c>
      <c r="O22" s="119">
        <v>20</v>
      </c>
      <c r="P22" s="119" t="s">
        <v>127</v>
      </c>
      <c r="T22" s="123" t="s">
        <v>2</v>
      </c>
      <c r="U22" s="123" t="s">
        <v>2</v>
      </c>
      <c r="V22" s="123" t="s">
        <v>109</v>
      </c>
    </row>
    <row r="23" spans="1:22">
      <c r="A23" s="116">
        <v>10</v>
      </c>
      <c r="B23" s="117" t="s">
        <v>128</v>
      </c>
      <c r="C23" s="118" t="s">
        <v>146</v>
      </c>
      <c r="D23" s="125" t="s">
        <v>147</v>
      </c>
      <c r="E23" s="120">
        <v>3</v>
      </c>
      <c r="F23" s="119" t="s">
        <v>133</v>
      </c>
      <c r="I23" s="121">
        <f>ROUND(E23*G23, 2)</f>
        <v>0</v>
      </c>
      <c r="J23" s="121">
        <f t="shared" si="0"/>
        <v>0</v>
      </c>
      <c r="O23" s="119">
        <v>20</v>
      </c>
      <c r="P23" s="119" t="s">
        <v>127</v>
      </c>
      <c r="T23" s="123" t="s">
        <v>2</v>
      </c>
      <c r="U23" s="123" t="s">
        <v>2</v>
      </c>
      <c r="V23" s="123" t="s">
        <v>109</v>
      </c>
    </row>
    <row r="24" spans="1:22">
      <c r="A24" s="116">
        <v>11</v>
      </c>
      <c r="B24" s="117" t="s">
        <v>123</v>
      </c>
      <c r="C24" s="118" t="s">
        <v>148</v>
      </c>
      <c r="D24" s="125" t="s">
        <v>149</v>
      </c>
      <c r="E24" s="120">
        <v>3</v>
      </c>
      <c r="F24" s="119" t="s">
        <v>133</v>
      </c>
      <c r="H24" s="121">
        <f>ROUND(E24*G24, 2)</f>
        <v>0</v>
      </c>
      <c r="J24" s="121">
        <f t="shared" si="0"/>
        <v>0</v>
      </c>
      <c r="O24" s="119">
        <v>20</v>
      </c>
      <c r="P24" s="119" t="s">
        <v>127</v>
      </c>
      <c r="T24" s="123" t="s">
        <v>2</v>
      </c>
      <c r="U24" s="123" t="s">
        <v>2</v>
      </c>
      <c r="V24" s="123" t="s">
        <v>109</v>
      </c>
    </row>
    <row r="25" spans="1:22">
      <c r="A25" s="116">
        <v>12</v>
      </c>
      <c r="B25" s="117" t="s">
        <v>128</v>
      </c>
      <c r="C25" s="118" t="s">
        <v>150</v>
      </c>
      <c r="D25" s="125" t="s">
        <v>151</v>
      </c>
      <c r="E25" s="120">
        <v>3</v>
      </c>
      <c r="F25" s="119" t="s">
        <v>133</v>
      </c>
      <c r="I25" s="121">
        <f>ROUND(E25*G25, 2)</f>
        <v>0</v>
      </c>
      <c r="J25" s="121">
        <f t="shared" si="0"/>
        <v>0</v>
      </c>
      <c r="O25" s="119">
        <v>20</v>
      </c>
      <c r="P25" s="119" t="s">
        <v>127</v>
      </c>
      <c r="T25" s="123" t="s">
        <v>2</v>
      </c>
      <c r="U25" s="123" t="s">
        <v>152</v>
      </c>
      <c r="V25" s="123" t="s">
        <v>109</v>
      </c>
    </row>
    <row r="26" spans="1:22">
      <c r="A26" s="116">
        <v>13</v>
      </c>
      <c r="B26" s="117" t="s">
        <v>123</v>
      </c>
      <c r="C26" s="118" t="s">
        <v>153</v>
      </c>
      <c r="D26" s="125" t="s">
        <v>154</v>
      </c>
      <c r="E26" s="120">
        <v>135</v>
      </c>
      <c r="F26" s="119" t="s">
        <v>126</v>
      </c>
      <c r="H26" s="121">
        <f>ROUND(E26*G26, 2)</f>
        <v>0</v>
      </c>
      <c r="J26" s="121">
        <f t="shared" si="0"/>
        <v>0</v>
      </c>
      <c r="O26" s="119">
        <v>20</v>
      </c>
      <c r="P26" s="119" t="s">
        <v>127</v>
      </c>
      <c r="T26" s="123" t="s">
        <v>2</v>
      </c>
      <c r="U26" s="123" t="s">
        <v>2</v>
      </c>
      <c r="V26" s="123" t="s">
        <v>109</v>
      </c>
    </row>
    <row r="27" spans="1:22">
      <c r="A27" s="116">
        <v>14</v>
      </c>
      <c r="B27" s="117" t="s">
        <v>128</v>
      </c>
      <c r="C27" s="118" t="s">
        <v>155</v>
      </c>
      <c r="D27" s="125" t="s">
        <v>156</v>
      </c>
      <c r="E27" s="120">
        <v>135</v>
      </c>
      <c r="F27" s="119" t="s">
        <v>126</v>
      </c>
      <c r="I27" s="121">
        <f>ROUND(E27*G27, 2)</f>
        <v>0</v>
      </c>
      <c r="J27" s="121">
        <f t="shared" si="0"/>
        <v>0</v>
      </c>
      <c r="O27" s="119">
        <v>20</v>
      </c>
      <c r="P27" s="119" t="s">
        <v>127</v>
      </c>
      <c r="T27" s="123" t="s">
        <v>2</v>
      </c>
      <c r="U27" s="123" t="s">
        <v>152</v>
      </c>
      <c r="V27" s="123" t="s">
        <v>109</v>
      </c>
    </row>
    <row r="28" spans="1:22">
      <c r="A28" s="116">
        <v>15</v>
      </c>
      <c r="B28" s="117" t="s">
        <v>123</v>
      </c>
      <c r="C28" s="118" t="s">
        <v>157</v>
      </c>
      <c r="D28" s="125" t="s">
        <v>158</v>
      </c>
      <c r="E28" s="120">
        <v>9</v>
      </c>
      <c r="F28" s="119" t="s">
        <v>126</v>
      </c>
      <c r="H28" s="121">
        <f>ROUND(E28*G28, 2)</f>
        <v>0</v>
      </c>
      <c r="J28" s="121">
        <f t="shared" si="0"/>
        <v>0</v>
      </c>
      <c r="O28" s="119">
        <v>20</v>
      </c>
      <c r="P28" s="119" t="s">
        <v>127</v>
      </c>
      <c r="T28" s="123" t="s">
        <v>2</v>
      </c>
      <c r="U28" s="123" t="s">
        <v>2</v>
      </c>
      <c r="V28" s="123" t="s">
        <v>109</v>
      </c>
    </row>
    <row r="29" spans="1:22">
      <c r="A29" s="116">
        <v>16</v>
      </c>
      <c r="B29" s="117" t="s">
        <v>128</v>
      </c>
      <c r="C29" s="118" t="s">
        <v>159</v>
      </c>
      <c r="D29" s="125" t="s">
        <v>160</v>
      </c>
      <c r="E29" s="120">
        <v>9</v>
      </c>
      <c r="F29" s="119" t="s">
        <v>126</v>
      </c>
      <c r="I29" s="121">
        <f>ROUND(E29*G29, 2)</f>
        <v>0</v>
      </c>
      <c r="J29" s="121">
        <f t="shared" si="0"/>
        <v>0</v>
      </c>
      <c r="O29" s="119">
        <v>20</v>
      </c>
      <c r="P29" s="119" t="s">
        <v>127</v>
      </c>
      <c r="T29" s="123" t="s">
        <v>2</v>
      </c>
      <c r="U29" s="123" t="s">
        <v>152</v>
      </c>
      <c r="V29" s="123" t="s">
        <v>109</v>
      </c>
    </row>
    <row r="30" spans="1:22">
      <c r="A30" s="116">
        <v>17</v>
      </c>
      <c r="B30" s="117" t="s">
        <v>123</v>
      </c>
      <c r="C30" s="118" t="s">
        <v>161</v>
      </c>
      <c r="D30" s="125" t="s">
        <v>162</v>
      </c>
      <c r="E30" s="120">
        <v>144</v>
      </c>
      <c r="F30" s="119" t="s">
        <v>126</v>
      </c>
      <c r="H30" s="121">
        <f>ROUND(E30*G30, 2)</f>
        <v>0</v>
      </c>
      <c r="J30" s="121">
        <f t="shared" si="0"/>
        <v>0</v>
      </c>
      <c r="O30" s="119">
        <v>20</v>
      </c>
      <c r="P30" s="119" t="s">
        <v>127</v>
      </c>
      <c r="T30" s="123" t="s">
        <v>2</v>
      </c>
      <c r="U30" s="123" t="s">
        <v>2</v>
      </c>
      <c r="V30" s="123" t="s">
        <v>109</v>
      </c>
    </row>
    <row r="31" spans="1:22">
      <c r="A31" s="116">
        <v>18</v>
      </c>
      <c r="B31" s="117" t="s">
        <v>123</v>
      </c>
      <c r="C31" s="118" t="s">
        <v>163</v>
      </c>
      <c r="D31" s="125" t="s">
        <v>164</v>
      </c>
      <c r="E31" s="120">
        <v>125</v>
      </c>
      <c r="F31" s="119" t="s">
        <v>133</v>
      </c>
      <c r="H31" s="121">
        <f>ROUND(E31*G31, 2)</f>
        <v>0</v>
      </c>
      <c r="J31" s="121">
        <f t="shared" si="0"/>
        <v>0</v>
      </c>
      <c r="O31" s="119">
        <v>20</v>
      </c>
      <c r="P31" s="119" t="s">
        <v>127</v>
      </c>
      <c r="T31" s="123" t="s">
        <v>2</v>
      </c>
      <c r="U31" s="123" t="s">
        <v>2</v>
      </c>
      <c r="V31" s="123" t="s">
        <v>109</v>
      </c>
    </row>
    <row r="32" spans="1:22">
      <c r="A32" s="116">
        <v>19</v>
      </c>
      <c r="B32" s="117" t="s">
        <v>128</v>
      </c>
      <c r="C32" s="118" t="s">
        <v>165</v>
      </c>
      <c r="D32" s="125" t="s">
        <v>166</v>
      </c>
      <c r="E32" s="120">
        <v>125</v>
      </c>
      <c r="F32" s="119" t="s">
        <v>133</v>
      </c>
      <c r="I32" s="121">
        <f>ROUND(E32*G32, 2)</f>
        <v>0</v>
      </c>
      <c r="J32" s="121">
        <f t="shared" si="0"/>
        <v>0</v>
      </c>
      <c r="K32" s="122">
        <v>5.9999999999999995E-4</v>
      </c>
      <c r="L32" s="122">
        <f>E32*K32</f>
        <v>7.4999999999999997E-2</v>
      </c>
      <c r="O32" s="119">
        <v>20</v>
      </c>
      <c r="P32" s="119" t="s">
        <v>127</v>
      </c>
      <c r="T32" s="123" t="s">
        <v>2</v>
      </c>
      <c r="U32" s="123" t="s">
        <v>2</v>
      </c>
      <c r="V32" s="123" t="s">
        <v>109</v>
      </c>
    </row>
    <row r="33" spans="1:22">
      <c r="A33" s="116">
        <v>20</v>
      </c>
      <c r="B33" s="117" t="s">
        <v>123</v>
      </c>
      <c r="C33" s="118" t="s">
        <v>167</v>
      </c>
      <c r="D33" s="125" t="s">
        <v>168</v>
      </c>
      <c r="E33" s="120">
        <v>25</v>
      </c>
      <c r="F33" s="119" t="s">
        <v>126</v>
      </c>
      <c r="H33" s="121">
        <f>ROUND(E33*G33, 2)</f>
        <v>0</v>
      </c>
      <c r="J33" s="121">
        <f t="shared" si="0"/>
        <v>0</v>
      </c>
      <c r="O33" s="119">
        <v>20</v>
      </c>
      <c r="P33" s="119" t="s">
        <v>127</v>
      </c>
      <c r="T33" s="123" t="s">
        <v>2</v>
      </c>
      <c r="U33" s="123" t="s">
        <v>2</v>
      </c>
      <c r="V33" s="123" t="s">
        <v>109</v>
      </c>
    </row>
    <row r="34" spans="1:22">
      <c r="A34" s="116">
        <v>21</v>
      </c>
      <c r="B34" s="117" t="s">
        <v>123</v>
      </c>
      <c r="C34" s="118" t="s">
        <v>169</v>
      </c>
      <c r="D34" s="125" t="s">
        <v>170</v>
      </c>
      <c r="E34" s="120">
        <v>25</v>
      </c>
      <c r="F34" s="119" t="s">
        <v>126</v>
      </c>
      <c r="H34" s="121">
        <f>ROUND(E34*G34, 2)</f>
        <v>0</v>
      </c>
      <c r="J34" s="121">
        <f t="shared" si="0"/>
        <v>0</v>
      </c>
      <c r="O34" s="119">
        <v>20</v>
      </c>
      <c r="P34" s="119" t="s">
        <v>127</v>
      </c>
      <c r="T34" s="123" t="s">
        <v>2</v>
      </c>
      <c r="U34" s="123" t="s">
        <v>2</v>
      </c>
      <c r="V34" s="123" t="s">
        <v>109</v>
      </c>
    </row>
    <row r="35" spans="1:22">
      <c r="A35" s="116">
        <v>22</v>
      </c>
      <c r="B35" s="117" t="s">
        <v>123</v>
      </c>
      <c r="C35" s="118" t="s">
        <v>171</v>
      </c>
      <c r="D35" s="125" t="s">
        <v>172</v>
      </c>
      <c r="E35" s="120">
        <v>3</v>
      </c>
      <c r="F35" s="119" t="s">
        <v>173</v>
      </c>
      <c r="H35" s="121">
        <f>ROUND(E35*G35, 2)</f>
        <v>0</v>
      </c>
      <c r="J35" s="121">
        <f t="shared" si="0"/>
        <v>0</v>
      </c>
      <c r="O35" s="119">
        <v>20</v>
      </c>
      <c r="P35" s="119" t="s">
        <v>127</v>
      </c>
      <c r="T35" s="123" t="s">
        <v>2</v>
      </c>
      <c r="U35" s="123" t="s">
        <v>2</v>
      </c>
      <c r="V35" s="123" t="s">
        <v>109</v>
      </c>
    </row>
    <row r="36" spans="1:22">
      <c r="A36" s="116">
        <v>23</v>
      </c>
      <c r="B36" s="117" t="s">
        <v>123</v>
      </c>
      <c r="C36" s="118" t="s">
        <v>174</v>
      </c>
      <c r="D36" s="125" t="s">
        <v>175</v>
      </c>
      <c r="E36" s="120">
        <v>3</v>
      </c>
      <c r="F36" s="119" t="s">
        <v>173</v>
      </c>
      <c r="H36" s="121">
        <f>ROUND(E36*G36, 2)</f>
        <v>0</v>
      </c>
      <c r="J36" s="121">
        <f t="shared" si="0"/>
        <v>0</v>
      </c>
      <c r="O36" s="119">
        <v>20</v>
      </c>
      <c r="P36" s="119" t="s">
        <v>127</v>
      </c>
      <c r="T36" s="123" t="s">
        <v>2</v>
      </c>
      <c r="U36" s="123" t="s">
        <v>2</v>
      </c>
      <c r="V36" s="123" t="s">
        <v>109</v>
      </c>
    </row>
    <row r="37" spans="1:22">
      <c r="D37" s="136" t="s">
        <v>176</v>
      </c>
      <c r="E37" s="137">
        <f>J37</f>
        <v>0</v>
      </c>
      <c r="H37" s="137">
        <f>SUM(H12:H36)</f>
        <v>0</v>
      </c>
      <c r="I37" s="137">
        <f>SUM(I12:I36)</f>
        <v>0</v>
      </c>
      <c r="J37" s="137">
        <f>SUM(J12:J36)</f>
        <v>0</v>
      </c>
      <c r="L37" s="138">
        <f>SUM(L12:L36)</f>
        <v>7.6200000000000004E-2</v>
      </c>
      <c r="N37" s="139">
        <f>SUM(N12:N36)</f>
        <v>0</v>
      </c>
    </row>
    <row r="39" spans="1:22">
      <c r="B39" s="118" t="s">
        <v>177</v>
      </c>
    </row>
    <row r="40" spans="1:22">
      <c r="A40" s="116">
        <v>24</v>
      </c>
      <c r="B40" s="117" t="s">
        <v>123</v>
      </c>
      <c r="C40" s="118" t="s">
        <v>178</v>
      </c>
      <c r="D40" s="125" t="s">
        <v>179</v>
      </c>
      <c r="E40" s="120">
        <v>21.2</v>
      </c>
      <c r="F40" s="119" t="s">
        <v>173</v>
      </c>
      <c r="H40" s="121">
        <f>ROUND(E40*G40, 2)</f>
        <v>0</v>
      </c>
      <c r="J40" s="121">
        <f>ROUND(E40*G40, 2)</f>
        <v>0</v>
      </c>
      <c r="O40" s="119">
        <v>20</v>
      </c>
      <c r="P40" s="119" t="s">
        <v>127</v>
      </c>
      <c r="T40" s="123" t="s">
        <v>2</v>
      </c>
      <c r="U40" s="123" t="s">
        <v>2</v>
      </c>
      <c r="V40" s="123" t="s">
        <v>109</v>
      </c>
    </row>
    <row r="41" spans="1:22">
      <c r="D41" s="136" t="s">
        <v>180</v>
      </c>
      <c r="E41" s="137">
        <f>J41</f>
        <v>0</v>
      </c>
      <c r="H41" s="137">
        <f>SUM(H39:H40)</f>
        <v>0</v>
      </c>
      <c r="I41" s="137">
        <f>SUM(I39:I40)</f>
        <v>0</v>
      </c>
      <c r="J41" s="137">
        <f>SUM(J39:J40)</f>
        <v>0</v>
      </c>
      <c r="L41" s="138">
        <f>SUM(L39:L40)</f>
        <v>0</v>
      </c>
      <c r="N41" s="139">
        <f>SUM(N39:N40)</f>
        <v>0</v>
      </c>
    </row>
    <row r="43" spans="1:22">
      <c r="D43" s="136" t="s">
        <v>181</v>
      </c>
      <c r="E43" s="139">
        <f>J43</f>
        <v>0</v>
      </c>
      <c r="H43" s="137">
        <f>+H37+H41</f>
        <v>0</v>
      </c>
      <c r="I43" s="137">
        <f>+I37+I41</f>
        <v>0</v>
      </c>
      <c r="J43" s="137">
        <f>+J37+J41</f>
        <v>0</v>
      </c>
      <c r="L43" s="138">
        <f>+L37+L41</f>
        <v>7.6200000000000004E-2</v>
      </c>
      <c r="N43" s="139">
        <f>+N37+N41</f>
        <v>0</v>
      </c>
    </row>
    <row r="45" spans="1:22">
      <c r="B45" s="135" t="s">
        <v>182</v>
      </c>
    </row>
    <row r="46" spans="1:22">
      <c r="B46" s="118" t="s">
        <v>182</v>
      </c>
    </row>
    <row r="47" spans="1:22">
      <c r="A47" s="116">
        <v>25</v>
      </c>
      <c r="B47" s="117" t="s">
        <v>183</v>
      </c>
      <c r="C47" s="118" t="s">
        <v>184</v>
      </c>
      <c r="D47" s="125" t="s">
        <v>185</v>
      </c>
      <c r="E47" s="120">
        <v>22</v>
      </c>
      <c r="F47" s="119" t="s">
        <v>186</v>
      </c>
      <c r="H47" s="121">
        <f>ROUND(E47*G47, 2)</f>
        <v>0</v>
      </c>
      <c r="J47" s="121">
        <f>ROUND(E47*G47, 2)</f>
        <v>0</v>
      </c>
      <c r="O47" s="119">
        <v>20</v>
      </c>
      <c r="P47" s="119" t="s">
        <v>127</v>
      </c>
      <c r="T47" s="123" t="s">
        <v>2</v>
      </c>
      <c r="U47" s="123" t="s">
        <v>2</v>
      </c>
      <c r="V47" s="123" t="s">
        <v>187</v>
      </c>
    </row>
    <row r="48" spans="1:22">
      <c r="D48" s="136" t="s">
        <v>188</v>
      </c>
      <c r="E48" s="137">
        <f>J48</f>
        <v>0</v>
      </c>
      <c r="H48" s="137">
        <f>SUM(H45:H47)</f>
        <v>0</v>
      </c>
      <c r="I48" s="137">
        <f>SUM(I45:I47)</f>
        <v>0</v>
      </c>
      <c r="J48" s="137">
        <f>SUM(J45:J47)</f>
        <v>0</v>
      </c>
      <c r="L48" s="138">
        <f>SUM(L45:L47)</f>
        <v>0</v>
      </c>
      <c r="N48" s="139">
        <f>SUM(N45:N47)</f>
        <v>0</v>
      </c>
    </row>
    <row r="50" spans="4:14">
      <c r="D50" s="136" t="s">
        <v>188</v>
      </c>
      <c r="E50" s="137">
        <f>J50</f>
        <v>0</v>
      </c>
      <c r="H50" s="137">
        <f>+H48</f>
        <v>0</v>
      </c>
      <c r="I50" s="137">
        <f>+I48</f>
        <v>0</v>
      </c>
      <c r="J50" s="137">
        <f>+J48</f>
        <v>0</v>
      </c>
      <c r="L50" s="138">
        <f>+L48</f>
        <v>0</v>
      </c>
      <c r="N50" s="139">
        <f>+N48</f>
        <v>0</v>
      </c>
    </row>
    <row r="52" spans="4:14">
      <c r="D52" s="140" t="s">
        <v>189</v>
      </c>
      <c r="E52" s="137">
        <f>J52</f>
        <v>0</v>
      </c>
      <c r="H52" s="137">
        <f>+H43+H50</f>
        <v>0</v>
      </c>
      <c r="I52" s="137">
        <f>+I43+I50</f>
        <v>0</v>
      </c>
      <c r="J52" s="137">
        <f>+J43+J50</f>
        <v>0</v>
      </c>
      <c r="L52" s="138">
        <f>+L43+L50</f>
        <v>7.6200000000000004E-2</v>
      </c>
      <c r="N52" s="139">
        <f>+N43+N50</f>
        <v>0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</dc:creator>
  <cp:lastModifiedBy>Kristak</cp:lastModifiedBy>
  <cp:lastPrinted>2009-04-24T07:21:38Z</cp:lastPrinted>
  <dcterms:created xsi:type="dcterms:W3CDTF">1999-04-06T07:39:42Z</dcterms:created>
  <dcterms:modified xsi:type="dcterms:W3CDTF">2020-01-29T15:18:40Z</dcterms:modified>
</cp:coreProperties>
</file>