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J30" i="3" l="1"/>
  <c r="I30" i="3"/>
  <c r="W92" i="5"/>
  <c r="G24" i="4"/>
  <c r="N92" i="5"/>
  <c r="F24" i="4"/>
  <c r="I92" i="5"/>
  <c r="C24" i="4"/>
  <c r="L91" i="5"/>
  <c r="L92" i="5"/>
  <c r="E24" i="4"/>
  <c r="J91" i="5"/>
  <c r="J92" i="5"/>
  <c r="E92" i="5"/>
  <c r="H91" i="5"/>
  <c r="H92" i="5"/>
  <c r="B24" i="4"/>
  <c r="W88" i="5"/>
  <c r="G23" i="4"/>
  <c r="N88" i="5"/>
  <c r="F23" i="4"/>
  <c r="I88" i="5"/>
  <c r="C23" i="4"/>
  <c r="L87" i="5"/>
  <c r="L88" i="5"/>
  <c r="E23" i="4"/>
  <c r="J87" i="5"/>
  <c r="J88" i="5"/>
  <c r="E88" i="5"/>
  <c r="H87" i="5"/>
  <c r="H88" i="5"/>
  <c r="B23" i="4"/>
  <c r="W84" i="5"/>
  <c r="G22" i="4"/>
  <c r="N84" i="5"/>
  <c r="F22" i="4"/>
  <c r="I84" i="5"/>
  <c r="C22" i="4"/>
  <c r="L83" i="5"/>
  <c r="J83" i="5"/>
  <c r="H83" i="5"/>
  <c r="L82" i="5"/>
  <c r="J82" i="5"/>
  <c r="H82" i="5"/>
  <c r="L81" i="5"/>
  <c r="J81" i="5"/>
  <c r="H81" i="5"/>
  <c r="L80" i="5"/>
  <c r="L84" i="5"/>
  <c r="E22" i="4"/>
  <c r="J80" i="5"/>
  <c r="H80" i="5"/>
  <c r="H84" i="5"/>
  <c r="B22" i="4"/>
  <c r="F21" i="4"/>
  <c r="W77" i="5"/>
  <c r="G21" i="4"/>
  <c r="N77" i="5"/>
  <c r="I77" i="5"/>
  <c r="C21" i="4"/>
  <c r="J76" i="5"/>
  <c r="H76" i="5"/>
  <c r="J75" i="5"/>
  <c r="H75" i="5"/>
  <c r="L74" i="5"/>
  <c r="L77" i="5"/>
  <c r="E21" i="4"/>
  <c r="J74" i="5"/>
  <c r="J77" i="5"/>
  <c r="E77" i="5"/>
  <c r="H74" i="5"/>
  <c r="H77" i="5"/>
  <c r="B21" i="4"/>
  <c r="F20" i="4"/>
  <c r="W71" i="5"/>
  <c r="G20" i="4"/>
  <c r="N71" i="5"/>
  <c r="J70" i="5"/>
  <c r="H70" i="5"/>
  <c r="L69" i="5"/>
  <c r="J69" i="5"/>
  <c r="I69" i="5"/>
  <c r="J68" i="5"/>
  <c r="I68" i="5"/>
  <c r="L67" i="5"/>
  <c r="J67" i="5"/>
  <c r="H67" i="5"/>
  <c r="J66" i="5"/>
  <c r="H66" i="5"/>
  <c r="J65" i="5"/>
  <c r="H65" i="5"/>
  <c r="J64" i="5"/>
  <c r="H64" i="5"/>
  <c r="L63" i="5"/>
  <c r="J63" i="5"/>
  <c r="H63" i="5"/>
  <c r="L62" i="5"/>
  <c r="L71" i="5"/>
  <c r="E20" i="4"/>
  <c r="J62" i="5"/>
  <c r="H62" i="5"/>
  <c r="L61" i="5"/>
  <c r="J61" i="5"/>
  <c r="I61" i="5"/>
  <c r="I71" i="5"/>
  <c r="C20" i="4"/>
  <c r="L60" i="5"/>
  <c r="J60" i="5"/>
  <c r="J71" i="5"/>
  <c r="E71" i="5"/>
  <c r="H60" i="5"/>
  <c r="H71" i="5"/>
  <c r="B20" i="4"/>
  <c r="G19" i="4"/>
  <c r="W57" i="5"/>
  <c r="N57" i="5"/>
  <c r="F19" i="4"/>
  <c r="J56" i="5"/>
  <c r="H56" i="5"/>
  <c r="J55" i="5"/>
  <c r="H55" i="5"/>
  <c r="L54" i="5"/>
  <c r="J54" i="5"/>
  <c r="I54" i="5"/>
  <c r="J53" i="5"/>
  <c r="H53" i="5"/>
  <c r="J52" i="5"/>
  <c r="I52" i="5"/>
  <c r="I57" i="5"/>
  <c r="C19" i="4"/>
  <c r="L51" i="5"/>
  <c r="L57" i="5"/>
  <c r="J51" i="5"/>
  <c r="J57" i="5"/>
  <c r="H51" i="5"/>
  <c r="H57" i="5"/>
  <c r="W45" i="5"/>
  <c r="G16" i="4"/>
  <c r="N45" i="5"/>
  <c r="F16" i="4"/>
  <c r="I45" i="5"/>
  <c r="C16" i="4"/>
  <c r="H45" i="5"/>
  <c r="B16" i="4"/>
  <c r="J44" i="5"/>
  <c r="H44" i="5"/>
  <c r="L43" i="5"/>
  <c r="L45" i="5"/>
  <c r="E16" i="4"/>
  <c r="J43" i="5"/>
  <c r="J45" i="5"/>
  <c r="E45" i="5"/>
  <c r="H43" i="5"/>
  <c r="W40" i="5"/>
  <c r="W47" i="5"/>
  <c r="N40" i="5"/>
  <c r="F15" i="4"/>
  <c r="I40" i="5"/>
  <c r="C15" i="4"/>
  <c r="J39" i="5"/>
  <c r="H39" i="5"/>
  <c r="L38" i="5"/>
  <c r="J38" i="5"/>
  <c r="H38" i="5"/>
  <c r="L37" i="5"/>
  <c r="J37" i="5"/>
  <c r="H37" i="5"/>
  <c r="L36" i="5"/>
  <c r="J36" i="5"/>
  <c r="H36" i="5"/>
  <c r="L35" i="5"/>
  <c r="J35" i="5"/>
  <c r="H35" i="5"/>
  <c r="L34" i="5"/>
  <c r="J34" i="5"/>
  <c r="J40" i="5"/>
  <c r="H34" i="5"/>
  <c r="L33" i="5"/>
  <c r="L40" i="5"/>
  <c r="E15" i="4"/>
  <c r="J33" i="5"/>
  <c r="H33" i="5"/>
  <c r="H40" i="5"/>
  <c r="B15" i="4"/>
  <c r="F14" i="4"/>
  <c r="W30" i="5"/>
  <c r="G14" i="4"/>
  <c r="N30" i="5"/>
  <c r="I30" i="5"/>
  <c r="C14" i="4"/>
  <c r="L29" i="5"/>
  <c r="J29" i="5"/>
  <c r="H29" i="5"/>
  <c r="L28" i="5"/>
  <c r="J28" i="5"/>
  <c r="J30" i="5"/>
  <c r="E30" i="5"/>
  <c r="H28" i="5"/>
  <c r="L27" i="5"/>
  <c r="L30" i="5"/>
  <c r="E14" i="4"/>
  <c r="J27" i="5"/>
  <c r="H27" i="5"/>
  <c r="H30" i="5"/>
  <c r="B14" i="4"/>
  <c r="F13" i="4"/>
  <c r="W24" i="5"/>
  <c r="G13" i="4"/>
  <c r="N24" i="5"/>
  <c r="I24" i="5"/>
  <c r="C13" i="4"/>
  <c r="L23" i="5"/>
  <c r="L24" i="5"/>
  <c r="E13" i="4"/>
  <c r="J23" i="5"/>
  <c r="J24" i="5"/>
  <c r="E24" i="5"/>
  <c r="H23" i="5"/>
  <c r="H24" i="5"/>
  <c r="B13" i="4"/>
  <c r="W20" i="5"/>
  <c r="G12" i="4"/>
  <c r="N20" i="5"/>
  <c r="N47" i="5"/>
  <c r="L20" i="5"/>
  <c r="E12" i="4"/>
  <c r="I20" i="5"/>
  <c r="I47" i="5"/>
  <c r="J19" i="5"/>
  <c r="H19" i="5"/>
  <c r="J18" i="5"/>
  <c r="H18" i="5"/>
  <c r="J17" i="5"/>
  <c r="H17" i="5"/>
  <c r="J16" i="5"/>
  <c r="H16" i="5"/>
  <c r="J15" i="5"/>
  <c r="H15" i="5"/>
  <c r="N14" i="5"/>
  <c r="J14" i="5"/>
  <c r="J20" i="5"/>
  <c r="D12" i="4"/>
  <c r="H14" i="5"/>
  <c r="H20" i="5"/>
  <c r="H47" i="5"/>
  <c r="F1" i="3"/>
  <c r="F12" i="3"/>
  <c r="J12" i="3"/>
  <c r="F13" i="3"/>
  <c r="J13" i="3"/>
  <c r="F14" i="3"/>
  <c r="J14" i="3"/>
  <c r="F18" i="3"/>
  <c r="F19" i="3"/>
  <c r="J20" i="3"/>
  <c r="F26" i="3"/>
  <c r="J26" i="3"/>
  <c r="D8" i="5"/>
  <c r="B8" i="4"/>
  <c r="D20" i="4"/>
  <c r="D21" i="4"/>
  <c r="D16" i="4"/>
  <c r="D23" i="4"/>
  <c r="E20" i="5"/>
  <c r="D19" i="4"/>
  <c r="D24" i="4"/>
  <c r="B17" i="4"/>
  <c r="B19" i="4"/>
  <c r="H94" i="5"/>
  <c r="E40" i="5"/>
  <c r="D15" i="4"/>
  <c r="W96" i="5"/>
  <c r="G28" i="4"/>
  <c r="G17" i="4"/>
  <c r="H96" i="5"/>
  <c r="B28" i="4"/>
  <c r="D16" i="3"/>
  <c r="E16" i="3"/>
  <c r="C17" i="4"/>
  <c r="F17" i="4"/>
  <c r="C12" i="4"/>
  <c r="G15" i="4"/>
  <c r="L47" i="5"/>
  <c r="L94" i="5"/>
  <c r="E25" i="4"/>
  <c r="E19" i="4"/>
  <c r="N94" i="5"/>
  <c r="F25" i="4"/>
  <c r="B12" i="4"/>
  <c r="J47" i="5"/>
  <c r="D13" i="4"/>
  <c r="I94" i="5"/>
  <c r="D14" i="4"/>
  <c r="F12" i="4"/>
  <c r="E57" i="5"/>
  <c r="W94" i="5"/>
  <c r="G25" i="4"/>
  <c r="J84" i="5"/>
  <c r="E84" i="5"/>
  <c r="D22" i="4"/>
  <c r="E17" i="3"/>
  <c r="E20" i="3"/>
  <c r="C25" i="4"/>
  <c r="E47" i="5"/>
  <c r="D17" i="4"/>
  <c r="N96" i="5"/>
  <c r="F28" i="4"/>
  <c r="I96" i="5"/>
  <c r="C28" i="4"/>
  <c r="J94" i="5"/>
  <c r="L96" i="5"/>
  <c r="E28" i="4"/>
  <c r="E17" i="4"/>
  <c r="F16" i="3"/>
  <c r="B25" i="4"/>
  <c r="D17" i="3"/>
  <c r="F17" i="3"/>
  <c r="F20" i="3"/>
  <c r="J28" i="3"/>
  <c r="D25" i="4"/>
  <c r="E94" i="5"/>
  <c r="D20" i="3"/>
  <c r="J96" i="5"/>
  <c r="D28" i="4"/>
  <c r="E96" i="5"/>
  <c r="J31" i="3"/>
  <c r="I29" i="3"/>
  <c r="J29" i="3"/>
</calcChain>
</file>

<file path=xl/sharedStrings.xml><?xml version="1.0" encoding="utf-8"?>
<sst xmlns="http://schemas.openxmlformats.org/spreadsheetml/2006/main" count="663" uniqueCount="281">
  <si>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</si>
  <si>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</si>
  <si>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</si>
  <si>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</si>
  <si>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</si>
  <si>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</si>
  <si>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</si>
  <si>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</si>
  <si>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</si>
  <si>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</si>
  <si>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</si>
  <si>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</si>
  <si>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</si>
  <si>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</si>
  <si>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</si>
  <si>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</si>
  <si>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</si>
  <si>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</si>
  <si>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</si>
  <si>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</si>
  <si>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</si>
  <si>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</si>
  <si>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</si>
  <si>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</si>
  <si>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</si>
  <si>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</si>
  <si>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</si>
  <si>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</si>
  <si>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</si>
  <si>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</si>
  <si>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</si>
  <si>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</si>
  <si>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</si>
  <si>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</si>
  <si>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</si>
  <si>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</si>
  <si>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</si>
  <si>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</si>
  <si>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</si>
  <si>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</si>
  <si>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</si>
  <si>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</si>
  <si>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</si>
  <si>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</si>
  <si>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</si>
  <si>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</si>
  <si>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</si>
  <si>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</si>
  <si>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</si>
  <si>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</si>
  <si>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</si>
  <si>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</si>
  <si>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</si>
  <si>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</si>
  <si>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</si>
  <si>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</si>
  <si>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</si>
  <si>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</si>
  <si>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</si>
  <si>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</si>
  <si>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</si>
  <si>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</si>
  <si>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</si>
  <si>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</si>
  <si>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</si>
  <si>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</si>
  <si>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</si>
  <si>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</si>
  <si>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</si>
  <si>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</si>
  <si>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</si>
  <si>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</si>
  <si>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</si>
  <si>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</si>
  <si>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</si>
  <si>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</si>
  <si>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</si>
  <si>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</si>
  <si>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</si>
  <si>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</si>
  <si>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</si>
  <si>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</si>
  <si>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</si>
  <si>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</si>
  <si>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</si>
  <si>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</si>
  <si>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</si>
  <si>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</si>
  <si>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</si>
  <si>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</si>
  <si>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</si>
  <si>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</si>
  <si>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</si>
  <si>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</si>
  <si>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</si>
  <si>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</si>
  <si>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</si>
  <si>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</si>
  <si>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</si>
  <si>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</si>
  <si>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</si>
  <si>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</si>
  <si>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</si>
  <si>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</si>
  <si>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10.11.2016</t>
  </si>
  <si>
    <t>Stavba :Vstup do sály MÚ</t>
  </si>
  <si>
    <t>JKSO :</t>
  </si>
  <si>
    <t>10.11.2016</t>
  </si>
  <si>
    <t>Mesto Rožňava</t>
  </si>
  <si>
    <t xml:space="preserve">     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</si>
  <si>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</si>
  <si>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</si>
  <si>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</si>
  <si>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</si>
  <si>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</si>
  <si>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</si>
  <si>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</si>
  <si>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</si>
  <si>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</si>
  <si>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</si>
  <si>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</si>
  <si>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</si>
  <si>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</si>
  <si>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272</t>
  </si>
  <si>
    <t xml:space="preserve">11310-6600   </t>
  </si>
  <si>
    <t xml:space="preserve">Rozobratie zámkovej dlažby vrátane uloženia na paletu                                                                   </t>
  </si>
  <si>
    <t xml:space="preserve">m2      </t>
  </si>
  <si>
    <t xml:space="preserve">                    </t>
  </si>
  <si>
    <t>45.11.11</t>
  </si>
  <si>
    <t>001</t>
  </si>
  <si>
    <t xml:space="preserve">13120-2509   </t>
  </si>
  <si>
    <t xml:space="preserve">Príplatok za lepivosť horniny tr.3                                                                                      </t>
  </si>
  <si>
    <t xml:space="preserve">m3      </t>
  </si>
  <si>
    <t>45.11.21</t>
  </si>
  <si>
    <t xml:space="preserve">13121-1101   </t>
  </si>
  <si>
    <t xml:space="preserve">Hĺbenie jám v hornine 3 ručne                                                                                           </t>
  </si>
  <si>
    <t xml:space="preserve">16220-1102   </t>
  </si>
  <si>
    <t xml:space="preserve">Vodorovné premiestnenie výkopu do 50 m horn. tr. 1-4                                                                    </t>
  </si>
  <si>
    <t>45.11.24</t>
  </si>
  <si>
    <t xml:space="preserve">16710-1100   </t>
  </si>
  <si>
    <t xml:space="preserve">Nakladanie výkopku tr.1-4 ručne                                                                                         </t>
  </si>
  <si>
    <t>231</t>
  </si>
  <si>
    <t xml:space="preserve">17120-3111   </t>
  </si>
  <si>
    <t xml:space="preserve">Uloženie výkopku v rovine                                                                                               </t>
  </si>
  <si>
    <t xml:space="preserve">1 - ZEMNE PRÁCE  spolu: </t>
  </si>
  <si>
    <t>2 - ZÁKLADY</t>
  </si>
  <si>
    <t>211</t>
  </si>
  <si>
    <t xml:space="preserve">27531-1114   </t>
  </si>
  <si>
    <t xml:space="preserve">Základové pätky z betónu prostého tr. C 12/15, cement portlandský                                                       </t>
  </si>
  <si>
    <t>45.25.32</t>
  </si>
  <si>
    <t xml:space="preserve">2 - ZÁKLADY  spolu: </t>
  </si>
  <si>
    <t>3 - ZVISLÉ A KOMPLETNÉ KONŠTRUKCIE</t>
  </si>
  <si>
    <t>011</t>
  </si>
  <si>
    <t xml:space="preserve">31127-1300   </t>
  </si>
  <si>
    <t xml:space="preserve">Murivo nosné z pórbet. tvárnic YPOR P3-580 hr. 200 mm                                                                   </t>
  </si>
  <si>
    <t>45.25.50</t>
  </si>
  <si>
    <t xml:space="preserve">33127-1119   </t>
  </si>
  <si>
    <t xml:space="preserve">Stĺpy z tehál šalovacích DT 300 s výplňou                                                                               </t>
  </si>
  <si>
    <t xml:space="preserve">33136-1821   </t>
  </si>
  <si>
    <t xml:space="preserve">Výstuž stĺpov hranatých BSt 500 (10505)                                                                                 </t>
  </si>
  <si>
    <t xml:space="preserve">t       </t>
  </si>
  <si>
    <t xml:space="preserve">3 - ZVISLÉ A KOMPLETNÉ KONŠTRUKCIE  spolu: </t>
  </si>
  <si>
    <t>6 - ÚPRAVY POVRCHOV, PODLAHY, VÝPLNE</t>
  </si>
  <si>
    <t xml:space="preserve">62142-1156   </t>
  </si>
  <si>
    <t xml:space="preserve">Omietka vonk. podhľadov vápenná škrabaná                                                                                </t>
  </si>
  <si>
    <t>45.41.10</t>
  </si>
  <si>
    <t xml:space="preserve">62148-1112   </t>
  </si>
  <si>
    <t xml:space="preserve">Potiahnutie vonk. podhľadov sklovláknitým pletivom vtlačeným do tmelu                                                   </t>
  </si>
  <si>
    <t xml:space="preserve">62240-3345   </t>
  </si>
  <si>
    <t xml:space="preserve">Omietka vonk. stien škrabaná                                                                                            </t>
  </si>
  <si>
    <t xml:space="preserve">  .  .  </t>
  </si>
  <si>
    <t xml:space="preserve">62248-1118   </t>
  </si>
  <si>
    <t xml:space="preserve">Potiahnutie vonk. stien sklovláknitým pletivom vtlačeným do tmelu                                                       </t>
  </si>
  <si>
    <t xml:space="preserve">62345-1131   </t>
  </si>
  <si>
    <t xml:space="preserve">Omietka vonk. stĺpov škrabaná                                                                                           </t>
  </si>
  <si>
    <t xml:space="preserve">62348-1118   </t>
  </si>
  <si>
    <t xml:space="preserve">Potiahnutie vonk. stĺpov sklovláknitým pletivom vtlačeným do tmelu                                                      </t>
  </si>
  <si>
    <t xml:space="preserve">62500-0210   </t>
  </si>
  <si>
    <t xml:space="preserve">Dodávka a montáž lišta rohová (Al, PVC)so sieťkou                                                                       </t>
  </si>
  <si>
    <t xml:space="preserve">m       </t>
  </si>
  <si>
    <t xml:space="preserve">6 - ÚPRAVY POVRCHOV, PODLAHY, VÝPLNE  spolu: </t>
  </si>
  <si>
    <t>9 - OSTATNÉ KONŠTRUKCIE A PRÁCE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</si>
  <si>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</si>
  <si>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</si>
  <si>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</si>
  <si>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>45.25.10</t>
  </si>
  <si>
    <t xml:space="preserve">97913-1415   </t>
  </si>
  <si>
    <t xml:space="preserve">Poplatok za uloženie vykopanej zeminy             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</si>
  <si>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</si>
  <si>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</si>
  <si>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</si>
  <si>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</si>
  <si>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</si>
  <si>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 xml:space="preserve">71311-1125   </t>
  </si>
  <si>
    <t xml:space="preserve">Montáž tep. izolácie stropov rovných spodom, prilepenie                                                                 </t>
  </si>
  <si>
    <t>I</t>
  </si>
  <si>
    <t>45.32.11</t>
  </si>
  <si>
    <t>MAT</t>
  </si>
  <si>
    <t xml:space="preserve">283 1G0702   </t>
  </si>
  <si>
    <t xml:space="preserve">Doska z polystyrénu hr. 20 mm                                                                                           </t>
  </si>
  <si>
    <t>25.21.41</t>
  </si>
  <si>
    <t xml:space="preserve">71313-2211   </t>
  </si>
  <si>
    <t xml:space="preserve">Montáž tep. izol. stien  z minerálnych vlákien hr. do 10 cm                                                             </t>
  </si>
  <si>
    <t xml:space="preserve">631 411750   </t>
  </si>
  <si>
    <t xml:space="preserve">Doska  NOBASIL hr. 10 cm                                                                                                </t>
  </si>
  <si>
    <t>26.82.16</t>
  </si>
  <si>
    <t xml:space="preserve">99871-3201   </t>
  </si>
  <si>
    <t xml:space="preserve">Presun hmôt pre izolácie tepelné v objektoch výšky do 6 m                                                               </t>
  </si>
  <si>
    <t xml:space="preserve">%       </t>
  </si>
  <si>
    <t xml:space="preserve">99871-3292   </t>
  </si>
  <si>
    <t xml:space="preserve">Prípl. za zväčšený presun hmôt pre izolácie tepelné do 100 m                                                            </t>
  </si>
  <si>
    <t xml:space="preserve">713 - Izolácie tepelné  spolu: </t>
  </si>
  <si>
    <t>762 - Konštrukcie tesárske</t>
  </si>
  <si>
    <t>762</t>
  </si>
  <si>
    <t xml:space="preserve">76231-1103   </t>
  </si>
  <si>
    <t xml:space="preserve">Montáž kotevných želiez                                                                                                 </t>
  </si>
  <si>
    <t xml:space="preserve">kpl     </t>
  </si>
  <si>
    <t>45.42.13</t>
  </si>
  <si>
    <t xml:space="preserve">553 0100121  </t>
  </si>
  <si>
    <t xml:space="preserve">Kotevné prvky                                                                                                           </t>
  </si>
  <si>
    <t>28.11.23</t>
  </si>
  <si>
    <t xml:space="preserve">76233-2110   </t>
  </si>
  <si>
    <t xml:space="preserve">Montáž krovov viazaných prierez. plocha do 120 cm2                                                                      </t>
  </si>
  <si>
    <t>45.22.11</t>
  </si>
  <si>
    <t xml:space="preserve">76233-2120   </t>
  </si>
  <si>
    <t xml:space="preserve">Montáž krovov viazaných prierez. plocha nad 120 do 224 cm2                                                              </t>
  </si>
  <si>
    <t xml:space="preserve">76234-2211   </t>
  </si>
  <si>
    <t xml:space="preserve">Montáž latovania do 60°                                                                                                 </t>
  </si>
  <si>
    <t xml:space="preserve">76234-2441   </t>
  </si>
  <si>
    <t xml:space="preserve">Montáž drevenej nosnej konštrukcie podhľadu a štítov                                                                    </t>
  </si>
  <si>
    <t xml:space="preserve">76234-2451   </t>
  </si>
  <si>
    <t xml:space="preserve">Montáž kontralate                                                                                                       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</si>
  <si>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</si>
  <si>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</si>
  <si>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533 901120   </t>
  </si>
  <si>
    <t xml:space="preserve">Chemické kotvy a závitová tyč M 16 dl. 330 mm                                                                           </t>
  </si>
  <si>
    <t xml:space="preserve">kus     </t>
  </si>
  <si>
    <t xml:space="preserve">605 120200   </t>
  </si>
  <si>
    <t xml:space="preserve">Rezivo                                                                                                                  </t>
  </si>
  <si>
    <t>20.10.10</t>
  </si>
  <si>
    <t xml:space="preserve">76284-1110   </t>
  </si>
  <si>
    <t xml:space="preserve">Montáž podbíjania stropov a striech rovných z dosiek hrubých na zraz                                                    </t>
  </si>
  <si>
    <t xml:space="preserve">762 - Konštrukcie tesárske  spolu: </t>
  </si>
  <si>
    <t>763 - Konštrukcie  - drevostavby</t>
  </si>
  <si>
    <t>763</t>
  </si>
  <si>
    <t xml:space="preserve">76312-3112   </t>
  </si>
  <si>
    <t xml:space="preserve">Predsadená stena SDK 1xopláštená                                                                                        </t>
  </si>
  <si>
    <t xml:space="preserve">99876-3201   </t>
  </si>
  <si>
    <t xml:space="preserve">Presun hmôt pre drevostavby v objektoch  výšky do 12 m                                                                  </t>
  </si>
  <si>
    <t xml:space="preserve">99876-3294   </t>
  </si>
  <si>
    <t xml:space="preserve">Prípl. za zväčšený presun do 1000 m pre drevostavby                                                                     </t>
  </si>
  <si>
    <t xml:space="preserve">763 - Konštrukcie  - drevostavby  spolu: </t>
  </si>
  <si>
    <t>764 - Konštrukcie klampiarske</t>
  </si>
  <si>
    <t>700</t>
  </si>
  <si>
    <t xml:space="preserve">764.1-10     </t>
  </si>
  <si>
    <t xml:space="preserve">Krytina z poplastovanej krytiny / montáž + dodávka, vrátane všetkých doplnkov /                                         </t>
  </si>
  <si>
    <t>45.00.00</t>
  </si>
  <si>
    <t>764</t>
  </si>
  <si>
    <t xml:space="preserve">76435-2203   </t>
  </si>
  <si>
    <t xml:space="preserve">Klamp. PZ pl. žľaby pododkvap. polkruh.                                                                                 </t>
  </si>
  <si>
    <t>45.22.13</t>
  </si>
  <si>
    <t xml:space="preserve">76435-9212   </t>
  </si>
  <si>
    <t xml:space="preserve">Klamp. PZ pl. žľaby kotlík konický                                                                                      </t>
  </si>
  <si>
    <t xml:space="preserve">76445-4202   </t>
  </si>
  <si>
    <t xml:space="preserve">Klamp. PZ pl. rúry odpadové kruhové d-100                                                                               </t>
  </si>
  <si>
    <t xml:space="preserve">764 - Konštrukcie klampiarske  spolu: </t>
  </si>
  <si>
    <t>765 - Krytiny tvrdé</t>
  </si>
  <si>
    <t>765</t>
  </si>
  <si>
    <t xml:space="preserve">76590-1050   </t>
  </si>
  <si>
    <t xml:space="preserve">Pokrytie striech fóliou                                                                                                 </t>
  </si>
  <si>
    <t>45.22.12</t>
  </si>
  <si>
    <t xml:space="preserve">765 - Krytiny tvrdé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</si>
  <si>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</si>
  <si>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</si>
  <si>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</si>
  <si>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</si>
  <si>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>45.44.21</t>
  </si>
  <si>
    <t xml:space="preserve">784 - Maľby  spolu: </t>
  </si>
  <si>
    <t xml:space="preserve">PRÁCE A DODÁVKY PSV  spolu: </t>
  </si>
  <si>
    <t>Za rozpočet celkom</t>
  </si>
  <si>
    <r>
      <t xml:space="preserve">   </t>
    </r>
    <r>
      <rPr>
        <sz val="8"/>
        <color indexed="10"/>
        <rFont val="Arial Narrow"/>
        <family val="2"/>
        <charset val="238"/>
      </rPr>
      <t xml:space="preserve"> návratka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</si>
</sst>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4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8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G1" sqref="G1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6.2851562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 t="s">
        <v>280</v>
      </c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/>
      <c r="C12" s="23"/>
      <c r="D12" s="23"/>
      <c r="E12" s="23"/>
      <c r="F12" s="110">
        <f>IF(B12&lt;&gt;0,ROUND($J$31/B12,0),0)</f>
        <v>0</v>
      </c>
      <c r="G12" s="24"/>
      <c r="H12" s="23"/>
      <c r="I12" s="23"/>
      <c r="J12" s="113">
        <f>IF(G12&lt;&gt;0,ROUND($J$31/G12,0),0)</f>
        <v>0</v>
      </c>
    </row>
    <row r="13" spans="2:30" ht="18" customHeight="1">
      <c r="B13" s="94"/>
      <c r="C13" s="40"/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/>
      <c r="C14" s="43"/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Prehlad!H47</f>
        <v>0</v>
      </c>
      <c r="E16" s="126">
        <f>Prehlad!I47</f>
        <v>0</v>
      </c>
      <c r="F16" s="127">
        <f>D16+E16</f>
        <v>0</v>
      </c>
      <c r="G16" s="52">
        <v>6</v>
      </c>
      <c r="H16" s="54" t="s">
        <v>110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Prehlad!H94</f>
        <v>0</v>
      </c>
      <c r="E17" s="128">
        <f>Prehlad!I94</f>
        <v>0</v>
      </c>
      <c r="F17" s="127">
        <f>D17+E17</f>
        <v>0</v>
      </c>
      <c r="G17" s="55">
        <v>7</v>
      </c>
      <c r="H17" s="57" t="s">
        <v>111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112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113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114</v>
      </c>
      <c r="D23" s="91"/>
      <c r="E23" s="62">
        <v>0</v>
      </c>
      <c r="F23" s="129">
        <v>0</v>
      </c>
      <c r="G23" s="55">
        <v>17</v>
      </c>
      <c r="H23" s="57" t="s">
        <v>116</v>
      </c>
      <c r="I23" s="61"/>
      <c r="J23" s="129">
        <v>0</v>
      </c>
    </row>
    <row r="24" spans="2:10" ht="18" customHeight="1">
      <c r="B24" s="55">
        <v>13</v>
      </c>
      <c r="C24" s="57" t="s">
        <v>115</v>
      </c>
      <c r="D24" s="91"/>
      <c r="E24" s="62">
        <v>0</v>
      </c>
      <c r="F24" s="129">
        <v>0</v>
      </c>
      <c r="G24" s="55">
        <v>18</v>
      </c>
      <c r="H24" s="57" t="s">
        <v>117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118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119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120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122</v>
      </c>
      <c r="B12" s="6">
        <f>Prehlad!H20</f>
        <v>0</v>
      </c>
      <c r="C12" s="6">
        <f>Prehlad!I20</f>
        <v>0</v>
      </c>
      <c r="D12" s="6">
        <f>Prehlad!J20</f>
        <v>0</v>
      </c>
      <c r="E12" s="7">
        <f>Prehlad!L20</f>
        <v>0</v>
      </c>
      <c r="F12" s="5">
        <f>Prehlad!N20</f>
        <v>5.7500000000000002E-2</v>
      </c>
      <c r="G12" s="5">
        <f>Prehlad!W20</f>
        <v>1.3340000000000001</v>
      </c>
    </row>
    <row r="13" spans="1:30">
      <c r="A13" s="1" t="s">
        <v>145</v>
      </c>
      <c r="B13" s="6">
        <f>Prehlad!H24</f>
        <v>0</v>
      </c>
      <c r="C13" s="6">
        <f>Prehlad!I24</f>
        <v>0</v>
      </c>
      <c r="D13" s="6">
        <f>Prehlad!J24</f>
        <v>0</v>
      </c>
      <c r="E13" s="7">
        <f>Prehlad!L24</f>
        <v>0.60873999999999995</v>
      </c>
      <c r="F13" s="5">
        <f>Prehlad!N24</f>
        <v>0</v>
      </c>
      <c r="G13" s="5">
        <f>Prehlad!W24</f>
        <v>0.13</v>
      </c>
    </row>
    <row r="14" spans="1:30">
      <c r="A14" s="1" t="s">
        <v>151</v>
      </c>
      <c r="B14" s="6">
        <f>Prehlad!H30</f>
        <v>0</v>
      </c>
      <c r="C14" s="6">
        <f>Prehlad!I30</f>
        <v>0</v>
      </c>
      <c r="D14" s="6">
        <f>Prehlad!J30</f>
        <v>0</v>
      </c>
      <c r="E14" s="7">
        <f>Prehlad!L30</f>
        <v>3.9045439700000002</v>
      </c>
      <c r="F14" s="5">
        <f>Prehlad!N30</f>
        <v>0</v>
      </c>
      <c r="G14" s="5">
        <f>Prehlad!W30</f>
        <v>13.919999999999998</v>
      </c>
    </row>
    <row r="15" spans="1:30">
      <c r="A15" s="1" t="s">
        <v>162</v>
      </c>
      <c r="B15" s="6">
        <f>Prehlad!H40</f>
        <v>0</v>
      </c>
      <c r="C15" s="6">
        <f>Prehlad!I40</f>
        <v>0</v>
      </c>
      <c r="D15" s="6">
        <f>Prehlad!J40</f>
        <v>0</v>
      </c>
      <c r="E15" s="7">
        <f>Prehlad!L40</f>
        <v>2.0709670000000004</v>
      </c>
      <c r="F15" s="5">
        <f>Prehlad!N40</f>
        <v>0</v>
      </c>
      <c r="G15" s="5">
        <f>Prehlad!W40</f>
        <v>84.262999999999991</v>
      </c>
    </row>
    <row r="16" spans="1:30">
      <c r="A16" s="1" t="s">
        <v>181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7.3870000000000005E-2</v>
      </c>
      <c r="F16" s="5">
        <f>Prehlad!N45</f>
        <v>0</v>
      </c>
      <c r="G16" s="5">
        <f>Prehlad!W45</f>
        <v>8.2330000000000005</v>
      </c>
    </row>
    <row r="17" spans="1:7">
      <c r="A17" s="1" t="s">
        <v>189</v>
      </c>
      <c r="B17" s="6">
        <f>Prehlad!H47</f>
        <v>0</v>
      </c>
      <c r="C17" s="6">
        <f>Prehlad!I47</f>
        <v>0</v>
      </c>
      <c r="D17" s="6">
        <f>Prehlad!J47</f>
        <v>0</v>
      </c>
      <c r="E17" s="7">
        <f>Prehlad!L47</f>
        <v>6.6581209700000006</v>
      </c>
      <c r="F17" s="5">
        <f>Prehlad!N47</f>
        <v>5.7500000000000002E-2</v>
      </c>
      <c r="G17" s="5">
        <f>Prehlad!W47</f>
        <v>107.88</v>
      </c>
    </row>
    <row r="19" spans="1:7">
      <c r="A19" s="1" t="s">
        <v>191</v>
      </c>
      <c r="B19" s="6">
        <f>Prehlad!H57</f>
        <v>0</v>
      </c>
      <c r="C19" s="6">
        <f>Prehlad!I57</f>
        <v>0</v>
      </c>
      <c r="D19" s="6">
        <f>Prehlad!J57</f>
        <v>0</v>
      </c>
      <c r="E19" s="7">
        <f>Prehlad!L57</f>
        <v>7.8675000000000009E-2</v>
      </c>
      <c r="F19" s="5">
        <f>Prehlad!N57</f>
        <v>0</v>
      </c>
      <c r="G19" s="5">
        <f>Prehlad!W57</f>
        <v>7.4269999999999996</v>
      </c>
    </row>
    <row r="20" spans="1:7">
      <c r="A20" s="1" t="s">
        <v>212</v>
      </c>
      <c r="B20" s="6">
        <f>Prehlad!H71</f>
        <v>0</v>
      </c>
      <c r="C20" s="6">
        <f>Prehlad!I71</f>
        <v>0</v>
      </c>
      <c r="D20" s="6">
        <f>Prehlad!J71</f>
        <v>0</v>
      </c>
      <c r="E20" s="7">
        <f>Prehlad!L71</f>
        <v>1.6604367</v>
      </c>
      <c r="F20" s="5">
        <f>Prehlad!N71</f>
        <v>0</v>
      </c>
      <c r="G20" s="5">
        <f>Prehlad!W71</f>
        <v>39.359000000000002</v>
      </c>
    </row>
    <row r="21" spans="1:7">
      <c r="A21" s="1" t="s">
        <v>243</v>
      </c>
      <c r="B21" s="6">
        <f>Prehlad!H77</f>
        <v>0</v>
      </c>
      <c r="C21" s="6">
        <f>Prehlad!I77</f>
        <v>0</v>
      </c>
      <c r="D21" s="6">
        <f>Prehlad!J77</f>
        <v>0</v>
      </c>
      <c r="E21" s="7">
        <f>Prehlad!L77</f>
        <v>0.29347499999999999</v>
      </c>
      <c r="F21" s="5">
        <f>Prehlad!N77</f>
        <v>0</v>
      </c>
      <c r="G21" s="5">
        <f>Prehlad!W77</f>
        <v>14.105</v>
      </c>
    </row>
    <row r="22" spans="1:7">
      <c r="A22" s="1" t="s">
        <v>252</v>
      </c>
      <c r="B22" s="6">
        <f>Prehlad!H84</f>
        <v>0</v>
      </c>
      <c r="C22" s="6">
        <f>Prehlad!I84</f>
        <v>0</v>
      </c>
      <c r="D22" s="6">
        <f>Prehlad!J84</f>
        <v>0</v>
      </c>
      <c r="E22" s="7">
        <f>Prehlad!L84</f>
        <v>0.31879000000000002</v>
      </c>
      <c r="F22" s="5">
        <f>Prehlad!N84</f>
        <v>0</v>
      </c>
      <c r="G22" s="5">
        <f>Prehlad!W84</f>
        <v>48.283999999999992</v>
      </c>
    </row>
    <row r="23" spans="1:7">
      <c r="A23" s="1" t="s">
        <v>266</v>
      </c>
      <c r="B23" s="6">
        <f>Prehlad!H88</f>
        <v>0</v>
      </c>
      <c r="C23" s="6">
        <f>Prehlad!I88</f>
        <v>0</v>
      </c>
      <c r="D23" s="6">
        <f>Prehlad!J88</f>
        <v>0</v>
      </c>
      <c r="E23" s="7">
        <f>Prehlad!L88</f>
        <v>5.4400000000000004E-3</v>
      </c>
      <c r="F23" s="5">
        <f>Prehlad!N88</f>
        <v>0</v>
      </c>
      <c r="G23" s="5">
        <f>Prehlad!W88</f>
        <v>1.696</v>
      </c>
    </row>
    <row r="24" spans="1:7">
      <c r="A24" s="1" t="s">
        <v>272</v>
      </c>
      <c r="B24" s="6">
        <f>Prehlad!H92</f>
        <v>0</v>
      </c>
      <c r="C24" s="6">
        <f>Prehlad!I92</f>
        <v>0</v>
      </c>
      <c r="D24" s="6">
        <f>Prehlad!J92</f>
        <v>0</v>
      </c>
      <c r="E24" s="7">
        <f>Prehlad!L92</f>
        <v>5.2499999999999995E-3</v>
      </c>
      <c r="F24" s="5">
        <f>Prehlad!N92</f>
        <v>0</v>
      </c>
      <c r="G24" s="5">
        <f>Prehlad!W92</f>
        <v>2.2400000000000002</v>
      </c>
    </row>
    <row r="25" spans="1:7">
      <c r="A25" s="1" t="s">
        <v>278</v>
      </c>
      <c r="B25" s="6">
        <f>Prehlad!H94</f>
        <v>0</v>
      </c>
      <c r="C25" s="6">
        <f>Prehlad!I94</f>
        <v>0</v>
      </c>
      <c r="D25" s="6">
        <f>Prehlad!J94</f>
        <v>0</v>
      </c>
      <c r="E25" s="7">
        <f>Prehlad!L94</f>
        <v>2.3620667000000002</v>
      </c>
      <c r="F25" s="5">
        <f>Prehlad!N94</f>
        <v>0</v>
      </c>
      <c r="G25" s="5">
        <f>Prehlad!W94</f>
        <v>113.11099999999999</v>
      </c>
    </row>
    <row r="28" spans="1:7">
      <c r="A28" s="1" t="s">
        <v>279</v>
      </c>
      <c r="B28" s="6">
        <f>Prehlad!H96</f>
        <v>0</v>
      </c>
      <c r="C28" s="6">
        <f>Prehlad!I96</f>
        <v>0</v>
      </c>
      <c r="D28" s="6">
        <f>Prehlad!J96</f>
        <v>0</v>
      </c>
      <c r="E28" s="7">
        <f>Prehlad!L96</f>
        <v>9.0201876700000003</v>
      </c>
      <c r="F28" s="5">
        <f>Prehlad!N96</f>
        <v>5.7500000000000002E-2</v>
      </c>
      <c r="G28" s="5">
        <f>Prehlad!W96</f>
        <v>220.99099999999999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6"/>
  <sheetViews>
    <sheetView showGridLines="0" workbookViewId="0">
      <pane ySplit="10" topLeftCell="A81" activePane="bottomLeft" state="frozen"/>
      <selection pane="bottomLeft" activeCell="E97" sqref="E97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121</v>
      </c>
    </row>
    <row r="13" spans="1:34">
      <c r="B13" s="118" t="s">
        <v>122</v>
      </c>
    </row>
    <row r="14" spans="1:34">
      <c r="A14" s="116">
        <v>1</v>
      </c>
      <c r="B14" s="117" t="s">
        <v>123</v>
      </c>
      <c r="C14" s="118" t="s">
        <v>124</v>
      </c>
      <c r="D14" s="125" t="s">
        <v>125</v>
      </c>
      <c r="E14" s="120">
        <v>0.25</v>
      </c>
      <c r="F14" s="119" t="s">
        <v>126</v>
      </c>
      <c r="H14" s="121">
        <f t="shared" ref="H14:H19" si="0">ROUND(E14*G14, 2)</f>
        <v>0</v>
      </c>
      <c r="J14" s="121">
        <f t="shared" ref="J14:J19" si="1">ROUND(E14*G14, 2)</f>
        <v>0</v>
      </c>
      <c r="M14" s="120">
        <v>0.23</v>
      </c>
      <c r="N14" s="120">
        <f>E14*M14</f>
        <v>5.7500000000000002E-2</v>
      </c>
      <c r="O14" s="119">
        <v>20</v>
      </c>
      <c r="P14" s="119" t="s">
        <v>127</v>
      </c>
      <c r="T14" s="123" t="s">
        <v>2</v>
      </c>
      <c r="U14" s="123" t="s">
        <v>2</v>
      </c>
      <c r="V14" s="123" t="s">
        <v>49</v>
      </c>
      <c r="W14" s="124">
        <v>5.8999999999999997E-2</v>
      </c>
      <c r="Z14" s="119" t="s">
        <v>128</v>
      </c>
      <c r="AA14" s="119">
        <v>503016601251</v>
      </c>
    </row>
    <row r="15" spans="1:34">
      <c r="A15" s="116">
        <v>2</v>
      </c>
      <c r="B15" s="117" t="s">
        <v>129</v>
      </c>
      <c r="C15" s="118" t="s">
        <v>130</v>
      </c>
      <c r="D15" s="125" t="s">
        <v>131</v>
      </c>
      <c r="E15" s="120">
        <v>0.25</v>
      </c>
      <c r="F15" s="119" t="s">
        <v>132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127</v>
      </c>
      <c r="T15" s="123" t="s">
        <v>2</v>
      </c>
      <c r="U15" s="123" t="s">
        <v>2</v>
      </c>
      <c r="V15" s="123" t="s">
        <v>49</v>
      </c>
      <c r="W15" s="124">
        <v>0.1</v>
      </c>
      <c r="Z15" s="119" t="s">
        <v>133</v>
      </c>
      <c r="AA15" s="119">
        <v>103010202029</v>
      </c>
    </row>
    <row r="16" spans="1:34">
      <c r="A16" s="116">
        <v>3</v>
      </c>
      <c r="B16" s="117" t="s">
        <v>123</v>
      </c>
      <c r="C16" s="118" t="s">
        <v>134</v>
      </c>
      <c r="D16" s="125" t="s">
        <v>135</v>
      </c>
      <c r="E16" s="120">
        <v>0.25</v>
      </c>
      <c r="F16" s="119" t="s">
        <v>132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127</v>
      </c>
      <c r="T16" s="123" t="s">
        <v>2</v>
      </c>
      <c r="U16" s="123" t="s">
        <v>2</v>
      </c>
      <c r="V16" s="123" t="s">
        <v>49</v>
      </c>
      <c r="W16" s="124">
        <v>0.69599999999999995</v>
      </c>
      <c r="Z16" s="119" t="s">
        <v>133</v>
      </c>
      <c r="AA16" s="119">
        <v>10301010200</v>
      </c>
    </row>
    <row r="17" spans="1:27">
      <c r="A17" s="116">
        <v>4</v>
      </c>
      <c r="B17" s="117" t="s">
        <v>123</v>
      </c>
      <c r="C17" s="118" t="s">
        <v>136</v>
      </c>
      <c r="D17" s="125" t="s">
        <v>137</v>
      </c>
      <c r="E17" s="120">
        <v>0.25</v>
      </c>
      <c r="F17" s="119" t="s">
        <v>132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127</v>
      </c>
      <c r="T17" s="123" t="s">
        <v>2</v>
      </c>
      <c r="U17" s="123" t="s">
        <v>2</v>
      </c>
      <c r="V17" s="123" t="s">
        <v>49</v>
      </c>
      <c r="W17" s="124">
        <v>1.7000000000000001E-2</v>
      </c>
      <c r="Z17" s="119" t="s">
        <v>138</v>
      </c>
      <c r="AA17" s="119">
        <v>106020101002</v>
      </c>
    </row>
    <row r="18" spans="1:27">
      <c r="A18" s="116">
        <v>5</v>
      </c>
      <c r="B18" s="117" t="s">
        <v>129</v>
      </c>
      <c r="C18" s="118" t="s">
        <v>139</v>
      </c>
      <c r="D18" s="125" t="s">
        <v>140</v>
      </c>
      <c r="E18" s="120">
        <v>0.25</v>
      </c>
      <c r="F18" s="119" t="s">
        <v>132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127</v>
      </c>
      <c r="T18" s="123" t="s">
        <v>2</v>
      </c>
      <c r="U18" s="123" t="s">
        <v>2</v>
      </c>
      <c r="V18" s="123" t="s">
        <v>49</v>
      </c>
      <c r="W18" s="124">
        <v>0.20799999999999999</v>
      </c>
      <c r="Z18" s="119" t="s">
        <v>133</v>
      </c>
      <c r="AA18" s="119">
        <v>106070007001</v>
      </c>
    </row>
    <row r="19" spans="1:27">
      <c r="A19" s="116">
        <v>6</v>
      </c>
      <c r="B19" s="117" t="s">
        <v>141</v>
      </c>
      <c r="C19" s="118" t="s">
        <v>142</v>
      </c>
      <c r="D19" s="125" t="s">
        <v>143</v>
      </c>
      <c r="E19" s="120">
        <v>0.25</v>
      </c>
      <c r="F19" s="119" t="s">
        <v>132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127</v>
      </c>
      <c r="T19" s="123" t="s">
        <v>2</v>
      </c>
      <c r="U19" s="123" t="s">
        <v>2</v>
      </c>
      <c r="V19" s="123" t="s">
        <v>49</v>
      </c>
      <c r="W19" s="124">
        <v>0.254</v>
      </c>
      <c r="Z19" s="119" t="s">
        <v>133</v>
      </c>
      <c r="AA19" s="119">
        <v>104020102001</v>
      </c>
    </row>
    <row r="20" spans="1:27">
      <c r="D20" s="136" t="s">
        <v>144</v>
      </c>
      <c r="E20" s="137">
        <f>J20</f>
        <v>0</v>
      </c>
      <c r="H20" s="137">
        <f>SUM(H12:H19)</f>
        <v>0</v>
      </c>
      <c r="I20" s="137">
        <f>SUM(I12:I19)</f>
        <v>0</v>
      </c>
      <c r="J20" s="137">
        <f>SUM(J12:J19)</f>
        <v>0</v>
      </c>
      <c r="L20" s="138">
        <f>SUM(L12:L19)</f>
        <v>0</v>
      </c>
      <c r="N20" s="139">
        <f>SUM(N12:N19)</f>
        <v>5.7500000000000002E-2</v>
      </c>
      <c r="W20" s="124">
        <f>SUM(W12:W19)</f>
        <v>1.3340000000000001</v>
      </c>
    </row>
    <row r="22" spans="1:27">
      <c r="B22" s="118" t="s">
        <v>145</v>
      </c>
    </row>
    <row r="23" spans="1:27" ht="25.5">
      <c r="A23" s="116">
        <v>7</v>
      </c>
      <c r="B23" s="117" t="s">
        <v>146</v>
      </c>
      <c r="C23" s="118" t="s">
        <v>147</v>
      </c>
      <c r="D23" s="125" t="s">
        <v>148</v>
      </c>
      <c r="E23" s="120">
        <v>0.25</v>
      </c>
      <c r="F23" s="119" t="s">
        <v>132</v>
      </c>
      <c r="H23" s="121">
        <f>ROUND(E23*G23, 2)</f>
        <v>0</v>
      </c>
      <c r="J23" s="121">
        <f>ROUND(E23*G23, 2)</f>
        <v>0</v>
      </c>
      <c r="K23" s="122">
        <v>2.4349599999999998</v>
      </c>
      <c r="L23" s="122">
        <f>E23*K23</f>
        <v>0.60873999999999995</v>
      </c>
      <c r="O23" s="119">
        <v>20</v>
      </c>
      <c r="P23" s="119" t="s">
        <v>127</v>
      </c>
      <c r="T23" s="123" t="s">
        <v>2</v>
      </c>
      <c r="U23" s="123" t="s">
        <v>2</v>
      </c>
      <c r="V23" s="123" t="s">
        <v>49</v>
      </c>
      <c r="W23" s="124">
        <v>0.13</v>
      </c>
      <c r="Z23" s="119" t="s">
        <v>149</v>
      </c>
      <c r="AA23" s="119">
        <v>1101020103101</v>
      </c>
    </row>
    <row r="24" spans="1:27">
      <c r="D24" s="136" t="s">
        <v>150</v>
      </c>
      <c r="E24" s="137">
        <f>J24</f>
        <v>0</v>
      </c>
      <c r="H24" s="137">
        <f>SUM(H22:H23)</f>
        <v>0</v>
      </c>
      <c r="I24" s="137">
        <f>SUM(I22:I23)</f>
        <v>0</v>
      </c>
      <c r="J24" s="137">
        <f>SUM(J22:J23)</f>
        <v>0</v>
      </c>
      <c r="L24" s="138">
        <f>SUM(L22:L23)</f>
        <v>0.60873999999999995</v>
      </c>
      <c r="N24" s="139">
        <f>SUM(N22:N23)</f>
        <v>0</v>
      </c>
      <c r="W24" s="124">
        <f>SUM(W22:W23)</f>
        <v>0.13</v>
      </c>
    </row>
    <row r="26" spans="1:27">
      <c r="B26" s="118" t="s">
        <v>151</v>
      </c>
    </row>
    <row r="27" spans="1:27" ht="25.5">
      <c r="A27" s="116">
        <v>8</v>
      </c>
      <c r="B27" s="117" t="s">
        <v>152</v>
      </c>
      <c r="C27" s="118" t="s">
        <v>153</v>
      </c>
      <c r="D27" s="125" t="s">
        <v>154</v>
      </c>
      <c r="E27" s="120">
        <v>3.5350000000000001</v>
      </c>
      <c r="F27" s="119" t="s">
        <v>132</v>
      </c>
      <c r="H27" s="121">
        <f>ROUND(E27*G27, 2)</f>
        <v>0</v>
      </c>
      <c r="J27" s="121">
        <f>ROUND(E27*G27, 2)</f>
        <v>0</v>
      </c>
      <c r="K27" s="122">
        <v>0.84875</v>
      </c>
      <c r="L27" s="122">
        <f>E27*K27</f>
        <v>3.0003312500000003</v>
      </c>
      <c r="O27" s="119">
        <v>20</v>
      </c>
      <c r="P27" s="119" t="s">
        <v>127</v>
      </c>
      <c r="T27" s="123" t="s">
        <v>2</v>
      </c>
      <c r="U27" s="123" t="s">
        <v>2</v>
      </c>
      <c r="V27" s="123" t="s">
        <v>49</v>
      </c>
      <c r="W27" s="124">
        <v>10.516999999999999</v>
      </c>
      <c r="Z27" s="119" t="s">
        <v>155</v>
      </c>
      <c r="AA27" s="119">
        <v>1202010203072</v>
      </c>
    </row>
    <row r="28" spans="1:27">
      <c r="A28" s="116">
        <v>9</v>
      </c>
      <c r="B28" s="117" t="s">
        <v>152</v>
      </c>
      <c r="C28" s="118" t="s">
        <v>156</v>
      </c>
      <c r="D28" s="125" t="s">
        <v>157</v>
      </c>
      <c r="E28" s="120">
        <v>0.36</v>
      </c>
      <c r="F28" s="119" t="s">
        <v>132</v>
      </c>
      <c r="H28" s="121">
        <f>ROUND(E28*G28, 2)</f>
        <v>0</v>
      </c>
      <c r="J28" s="121">
        <f>ROUND(E28*G28, 2)</f>
        <v>0</v>
      </c>
      <c r="K28" s="122">
        <v>2.4018000000000002</v>
      </c>
      <c r="L28" s="122">
        <f>E28*K28</f>
        <v>0.86464799999999997</v>
      </c>
      <c r="O28" s="119">
        <v>20</v>
      </c>
      <c r="P28" s="119" t="s">
        <v>127</v>
      </c>
      <c r="T28" s="123" t="s">
        <v>2</v>
      </c>
      <c r="U28" s="123" t="s">
        <v>2</v>
      </c>
      <c r="V28" s="123" t="s">
        <v>49</v>
      </c>
      <c r="W28" s="124">
        <v>1.976</v>
      </c>
      <c r="Z28" s="119" t="s">
        <v>155</v>
      </c>
      <c r="AA28" s="119">
        <v>12030101</v>
      </c>
    </row>
    <row r="29" spans="1:27">
      <c r="A29" s="116">
        <v>10</v>
      </c>
      <c r="B29" s="117" t="s">
        <v>152</v>
      </c>
      <c r="C29" s="118" t="s">
        <v>158</v>
      </c>
      <c r="D29" s="125" t="s">
        <v>159</v>
      </c>
      <c r="E29" s="120">
        <v>3.5999999999999997E-2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1.0990200000000001</v>
      </c>
      <c r="L29" s="122">
        <f>E29*K29</f>
        <v>3.9564719999999998E-2</v>
      </c>
      <c r="O29" s="119">
        <v>20</v>
      </c>
      <c r="P29" s="119" t="s">
        <v>127</v>
      </c>
      <c r="T29" s="123" t="s">
        <v>2</v>
      </c>
      <c r="U29" s="123" t="s">
        <v>2</v>
      </c>
      <c r="V29" s="123" t="s">
        <v>49</v>
      </c>
      <c r="W29" s="124">
        <v>1.427</v>
      </c>
      <c r="Z29" s="119" t="s">
        <v>149</v>
      </c>
      <c r="AA29" s="119">
        <v>1103012106001</v>
      </c>
    </row>
    <row r="30" spans="1:27">
      <c r="D30" s="136" t="s">
        <v>161</v>
      </c>
      <c r="E30" s="137">
        <f>J30</f>
        <v>0</v>
      </c>
      <c r="H30" s="137">
        <f>SUM(H26:H29)</f>
        <v>0</v>
      </c>
      <c r="I30" s="137">
        <f>SUM(I26:I29)</f>
        <v>0</v>
      </c>
      <c r="J30" s="137">
        <f>SUM(J26:J29)</f>
        <v>0</v>
      </c>
      <c r="L30" s="138">
        <f>SUM(L26:L29)</f>
        <v>3.9045439700000002</v>
      </c>
      <c r="N30" s="139">
        <f>SUM(N26:N29)</f>
        <v>0</v>
      </c>
      <c r="W30" s="124">
        <f>SUM(W26:W29)</f>
        <v>13.919999999999998</v>
      </c>
    </row>
    <row r="32" spans="1:27">
      <c r="B32" s="118" t="s">
        <v>162</v>
      </c>
    </row>
    <row r="33" spans="1:27">
      <c r="A33" s="116">
        <v>11</v>
      </c>
      <c r="B33" s="117" t="s">
        <v>152</v>
      </c>
      <c r="C33" s="118" t="s">
        <v>163</v>
      </c>
      <c r="D33" s="125" t="s">
        <v>164</v>
      </c>
      <c r="E33" s="120">
        <v>27</v>
      </c>
      <c r="F33" s="119" t="s">
        <v>126</v>
      </c>
      <c r="H33" s="121">
        <f t="shared" ref="H33:H39" si="2">ROUND(E33*G33, 2)</f>
        <v>0</v>
      </c>
      <c r="J33" s="121">
        <f t="shared" ref="J33:J39" si="3">ROUND(E33*G33, 2)</f>
        <v>0</v>
      </c>
      <c r="K33" s="122">
        <v>5.4809999999999998E-2</v>
      </c>
      <c r="L33" s="122">
        <f t="shared" ref="L33:L38" si="4">E33*K33</f>
        <v>1.47987</v>
      </c>
      <c r="O33" s="119">
        <v>20</v>
      </c>
      <c r="P33" s="119" t="s">
        <v>127</v>
      </c>
      <c r="T33" s="123" t="s">
        <v>2</v>
      </c>
      <c r="U33" s="123" t="s">
        <v>2</v>
      </c>
      <c r="V33" s="123" t="s">
        <v>49</v>
      </c>
      <c r="W33" s="124">
        <v>49.625999999999998</v>
      </c>
      <c r="Z33" s="119" t="s">
        <v>165</v>
      </c>
      <c r="AA33" s="119">
        <v>1307040300024</v>
      </c>
    </row>
    <row r="34" spans="1:27" ht="25.5">
      <c r="A34" s="116">
        <v>12</v>
      </c>
      <c r="B34" s="117" t="s">
        <v>152</v>
      </c>
      <c r="C34" s="118" t="s">
        <v>166</v>
      </c>
      <c r="D34" s="125" t="s">
        <v>167</v>
      </c>
      <c r="E34" s="120">
        <v>27</v>
      </c>
      <c r="F34" s="119" t="s">
        <v>126</v>
      </c>
      <c r="H34" s="121">
        <f t="shared" si="2"/>
        <v>0</v>
      </c>
      <c r="J34" s="121">
        <f t="shared" si="3"/>
        <v>0</v>
      </c>
      <c r="K34" s="122">
        <v>6.3699999999999998E-3</v>
      </c>
      <c r="L34" s="122">
        <f t="shared" si="4"/>
        <v>0.17199</v>
      </c>
      <c r="O34" s="119">
        <v>20</v>
      </c>
      <c r="P34" s="119" t="s">
        <v>127</v>
      </c>
      <c r="T34" s="123" t="s">
        <v>2</v>
      </c>
      <c r="U34" s="123" t="s">
        <v>2</v>
      </c>
      <c r="V34" s="123" t="s">
        <v>49</v>
      </c>
      <c r="W34" s="124">
        <v>11.34</v>
      </c>
      <c r="Z34" s="119" t="s">
        <v>165</v>
      </c>
      <c r="AA34" s="119">
        <v>1307171600006</v>
      </c>
    </row>
    <row r="35" spans="1:27">
      <c r="A35" s="116">
        <v>13</v>
      </c>
      <c r="B35" s="117" t="s">
        <v>152</v>
      </c>
      <c r="C35" s="118" t="s">
        <v>168</v>
      </c>
      <c r="D35" s="125" t="s">
        <v>169</v>
      </c>
      <c r="E35" s="120">
        <v>17.5</v>
      </c>
      <c r="F35" s="119" t="s">
        <v>126</v>
      </c>
      <c r="H35" s="121">
        <f t="shared" si="2"/>
        <v>0</v>
      </c>
      <c r="J35" s="121">
        <f t="shared" si="3"/>
        <v>0</v>
      </c>
      <c r="K35" s="122">
        <v>3.8300000000000001E-3</v>
      </c>
      <c r="L35" s="122">
        <f t="shared" si="4"/>
        <v>6.7025000000000001E-2</v>
      </c>
      <c r="O35" s="119">
        <v>20</v>
      </c>
      <c r="P35" s="119" t="s">
        <v>127</v>
      </c>
      <c r="T35" s="123" t="s">
        <v>2</v>
      </c>
      <c r="U35" s="123" t="s">
        <v>2</v>
      </c>
      <c r="V35" s="123" t="s">
        <v>49</v>
      </c>
      <c r="W35" s="124">
        <v>7.8049999999999997</v>
      </c>
      <c r="Z35" s="119" t="s">
        <v>170</v>
      </c>
      <c r="AA35" s="119" t="s">
        <v>127</v>
      </c>
    </row>
    <row r="36" spans="1:27" ht="25.5">
      <c r="A36" s="116">
        <v>14</v>
      </c>
      <c r="B36" s="117" t="s">
        <v>152</v>
      </c>
      <c r="C36" s="118" t="s">
        <v>171</v>
      </c>
      <c r="D36" s="125" t="s">
        <v>172</v>
      </c>
      <c r="E36" s="120">
        <v>17.5</v>
      </c>
      <c r="F36" s="119" t="s">
        <v>126</v>
      </c>
      <c r="H36" s="121">
        <f t="shared" si="2"/>
        <v>0</v>
      </c>
      <c r="J36" s="121">
        <f t="shared" si="3"/>
        <v>0</v>
      </c>
      <c r="K36" s="122">
        <v>4.4600000000000004E-3</v>
      </c>
      <c r="L36" s="122">
        <f t="shared" si="4"/>
        <v>7.8050000000000008E-2</v>
      </c>
      <c r="O36" s="119">
        <v>20</v>
      </c>
      <c r="P36" s="119" t="s">
        <v>127</v>
      </c>
      <c r="T36" s="123" t="s">
        <v>2</v>
      </c>
      <c r="U36" s="123" t="s">
        <v>2</v>
      </c>
      <c r="V36" s="123" t="s">
        <v>49</v>
      </c>
      <c r="W36" s="124">
        <v>4.9000000000000004</v>
      </c>
      <c r="Z36" s="119" t="s">
        <v>165</v>
      </c>
      <c r="AA36" s="119" t="s">
        <v>127</v>
      </c>
    </row>
    <row r="37" spans="1:27">
      <c r="A37" s="116">
        <v>15</v>
      </c>
      <c r="B37" s="117" t="s">
        <v>152</v>
      </c>
      <c r="C37" s="118" t="s">
        <v>173</v>
      </c>
      <c r="D37" s="125" t="s">
        <v>174</v>
      </c>
      <c r="E37" s="120">
        <v>4.8</v>
      </c>
      <c r="F37" s="119" t="s">
        <v>126</v>
      </c>
      <c r="H37" s="121">
        <f t="shared" si="2"/>
        <v>0</v>
      </c>
      <c r="J37" s="121">
        <f t="shared" si="3"/>
        <v>0</v>
      </c>
      <c r="K37" s="122">
        <v>5.2630000000000003E-2</v>
      </c>
      <c r="L37" s="122">
        <f t="shared" si="4"/>
        <v>0.25262400000000002</v>
      </c>
      <c r="O37" s="119">
        <v>20</v>
      </c>
      <c r="P37" s="119" t="s">
        <v>127</v>
      </c>
      <c r="T37" s="123" t="s">
        <v>2</v>
      </c>
      <c r="U37" s="123" t="s">
        <v>2</v>
      </c>
      <c r="V37" s="123" t="s">
        <v>49</v>
      </c>
      <c r="W37" s="124">
        <v>6.5279999999999996</v>
      </c>
      <c r="Z37" s="119" t="s">
        <v>165</v>
      </c>
      <c r="AA37" s="119">
        <v>1310030400003</v>
      </c>
    </row>
    <row r="38" spans="1:27" ht="25.5">
      <c r="A38" s="116">
        <v>16</v>
      </c>
      <c r="B38" s="117" t="s">
        <v>152</v>
      </c>
      <c r="C38" s="118" t="s">
        <v>175</v>
      </c>
      <c r="D38" s="125" t="s">
        <v>176</v>
      </c>
      <c r="E38" s="120">
        <v>4.8</v>
      </c>
      <c r="F38" s="119" t="s">
        <v>126</v>
      </c>
      <c r="H38" s="121">
        <f t="shared" si="2"/>
        <v>0</v>
      </c>
      <c r="J38" s="121">
        <f t="shared" si="3"/>
        <v>0</v>
      </c>
      <c r="K38" s="122">
        <v>4.4600000000000004E-3</v>
      </c>
      <c r="L38" s="122">
        <f t="shared" si="4"/>
        <v>2.1408E-2</v>
      </c>
      <c r="O38" s="119">
        <v>20</v>
      </c>
      <c r="P38" s="119" t="s">
        <v>127</v>
      </c>
      <c r="T38" s="123" t="s">
        <v>2</v>
      </c>
      <c r="U38" s="123" t="s">
        <v>2</v>
      </c>
      <c r="V38" s="123" t="s">
        <v>49</v>
      </c>
      <c r="W38" s="124">
        <v>1.3440000000000001</v>
      </c>
      <c r="Z38" s="119" t="s">
        <v>165</v>
      </c>
      <c r="AA38" s="119" t="s">
        <v>127</v>
      </c>
    </row>
    <row r="39" spans="1:27">
      <c r="A39" s="116">
        <v>17</v>
      </c>
      <c r="B39" s="117" t="s">
        <v>152</v>
      </c>
      <c r="C39" s="118" t="s">
        <v>177</v>
      </c>
      <c r="D39" s="125" t="s">
        <v>178</v>
      </c>
      <c r="E39" s="120">
        <v>16</v>
      </c>
      <c r="F39" s="119" t="s">
        <v>179</v>
      </c>
      <c r="H39" s="121">
        <f t="shared" si="2"/>
        <v>0</v>
      </c>
      <c r="J39" s="121">
        <f t="shared" si="3"/>
        <v>0</v>
      </c>
      <c r="O39" s="119">
        <v>20</v>
      </c>
      <c r="P39" s="119" t="s">
        <v>127</v>
      </c>
      <c r="T39" s="123" t="s">
        <v>2</v>
      </c>
      <c r="U39" s="123" t="s">
        <v>2</v>
      </c>
      <c r="V39" s="123" t="s">
        <v>49</v>
      </c>
      <c r="W39" s="124">
        <v>2.72</v>
      </c>
      <c r="Z39" s="119" t="s">
        <v>165</v>
      </c>
      <c r="AA39" s="119" t="s">
        <v>127</v>
      </c>
    </row>
    <row r="40" spans="1:27">
      <c r="D40" s="136" t="s">
        <v>180</v>
      </c>
      <c r="E40" s="137">
        <f>J40</f>
        <v>0</v>
      </c>
      <c r="H40" s="137">
        <f>SUM(H32:H39)</f>
        <v>0</v>
      </c>
      <c r="I40" s="137">
        <f>SUM(I32:I39)</f>
        <v>0</v>
      </c>
      <c r="J40" s="137">
        <f>SUM(J32:J39)</f>
        <v>0</v>
      </c>
      <c r="L40" s="138">
        <f>SUM(L32:L39)</f>
        <v>2.0709670000000004</v>
      </c>
      <c r="N40" s="139">
        <f>SUM(N32:N39)</f>
        <v>0</v>
      </c>
      <c r="W40" s="124">
        <f>SUM(W32:W39)</f>
        <v>84.262999999999991</v>
      </c>
    </row>
    <row r="42" spans="1:27">
      <c r="B42" s="118" t="s">
        <v>181</v>
      </c>
    </row>
    <row r="43" spans="1:27">
      <c r="A43" s="116">
        <v>18</v>
      </c>
      <c r="B43" s="117" t="s">
        <v>182</v>
      </c>
      <c r="C43" s="118" t="s">
        <v>183</v>
      </c>
      <c r="D43" s="125" t="s">
        <v>184</v>
      </c>
      <c r="E43" s="120">
        <v>44.5</v>
      </c>
      <c r="F43" s="119" t="s">
        <v>126</v>
      </c>
      <c r="H43" s="121">
        <f>ROUND(E43*G43, 2)</f>
        <v>0</v>
      </c>
      <c r="J43" s="121">
        <f>ROUND(E43*G43, 2)</f>
        <v>0</v>
      </c>
      <c r="K43" s="122">
        <v>1.66E-3</v>
      </c>
      <c r="L43" s="122">
        <f>E43*K43</f>
        <v>7.3870000000000005E-2</v>
      </c>
      <c r="O43" s="119">
        <v>20</v>
      </c>
      <c r="P43" s="119" t="s">
        <v>127</v>
      </c>
      <c r="T43" s="123" t="s">
        <v>2</v>
      </c>
      <c r="U43" s="123" t="s">
        <v>2</v>
      </c>
      <c r="V43" s="123" t="s">
        <v>49</v>
      </c>
      <c r="W43" s="124">
        <v>8.2330000000000005</v>
      </c>
      <c r="Z43" s="119" t="s">
        <v>185</v>
      </c>
      <c r="AA43" s="119">
        <v>303010302001</v>
      </c>
    </row>
    <row r="44" spans="1:27">
      <c r="A44" s="116">
        <v>19</v>
      </c>
      <c r="B44" s="117" t="s">
        <v>123</v>
      </c>
      <c r="C44" s="118" t="s">
        <v>186</v>
      </c>
      <c r="D44" s="125" t="s">
        <v>187</v>
      </c>
      <c r="E44" s="120">
        <v>0.25</v>
      </c>
      <c r="F44" s="119" t="s">
        <v>132</v>
      </c>
      <c r="H44" s="121">
        <f>ROUND(E44*G44, 2)</f>
        <v>0</v>
      </c>
      <c r="J44" s="121">
        <f>ROUND(E44*G44, 2)</f>
        <v>0</v>
      </c>
      <c r="O44" s="119">
        <v>20</v>
      </c>
      <c r="P44" s="119" t="s">
        <v>127</v>
      </c>
      <c r="T44" s="123" t="s">
        <v>2</v>
      </c>
      <c r="U44" s="123" t="s">
        <v>2</v>
      </c>
      <c r="V44" s="123" t="s">
        <v>49</v>
      </c>
      <c r="Z44" s="119" t="s">
        <v>128</v>
      </c>
      <c r="AA44" s="119" t="s">
        <v>127</v>
      </c>
    </row>
    <row r="45" spans="1:27">
      <c r="D45" s="136" t="s">
        <v>188</v>
      </c>
      <c r="E45" s="137">
        <f>J45</f>
        <v>0</v>
      </c>
      <c r="H45" s="137">
        <f>SUM(H42:H44)</f>
        <v>0</v>
      </c>
      <c r="I45" s="137">
        <f>SUM(I42:I44)</f>
        <v>0</v>
      </c>
      <c r="J45" s="137">
        <f>SUM(J42:J44)</f>
        <v>0</v>
      </c>
      <c r="L45" s="138">
        <f>SUM(L42:L44)</f>
        <v>7.3870000000000005E-2</v>
      </c>
      <c r="N45" s="139">
        <f>SUM(N42:N44)</f>
        <v>0</v>
      </c>
      <c r="W45" s="124">
        <f>SUM(W42:W44)</f>
        <v>8.2330000000000005</v>
      </c>
    </row>
    <row r="47" spans="1:27">
      <c r="D47" s="136" t="s">
        <v>189</v>
      </c>
      <c r="E47" s="139">
        <f>J47</f>
        <v>0</v>
      </c>
      <c r="H47" s="137">
        <f>+H20+H24+H30+H40+H45</f>
        <v>0</v>
      </c>
      <c r="I47" s="137">
        <f>+I20+I24+I30+I40+I45</f>
        <v>0</v>
      </c>
      <c r="J47" s="137">
        <f>+J20+J24+J30+J40+J45</f>
        <v>0</v>
      </c>
      <c r="L47" s="138">
        <f>+L20+L24+L30+L40+L45</f>
        <v>6.6581209700000006</v>
      </c>
      <c r="N47" s="139">
        <f>+N20+N24+N30+N40+N45</f>
        <v>5.7500000000000002E-2</v>
      </c>
      <c r="W47" s="124">
        <f>+W20+W24+W30+W40+W45</f>
        <v>107.88</v>
      </c>
    </row>
    <row r="49" spans="1:27">
      <c r="B49" s="135" t="s">
        <v>190</v>
      </c>
    </row>
    <row r="50" spans="1:27">
      <c r="B50" s="118" t="s">
        <v>191</v>
      </c>
    </row>
    <row r="51" spans="1:27">
      <c r="A51" s="116">
        <v>20</v>
      </c>
      <c r="B51" s="117" t="s">
        <v>192</v>
      </c>
      <c r="C51" s="118" t="s">
        <v>193</v>
      </c>
      <c r="D51" s="125" t="s">
        <v>194</v>
      </c>
      <c r="E51" s="120">
        <v>27</v>
      </c>
      <c r="F51" s="119" t="s">
        <v>126</v>
      </c>
      <c r="H51" s="121">
        <f>ROUND(E51*G51, 2)</f>
        <v>0</v>
      </c>
      <c r="J51" s="121">
        <f t="shared" ref="J51:J56" si="5">ROUND(E51*G51, 2)</f>
        <v>0</v>
      </c>
      <c r="K51" s="122">
        <v>5.9999999999999995E-4</v>
      </c>
      <c r="L51" s="122">
        <f>E51*K51</f>
        <v>1.6199999999999999E-2</v>
      </c>
      <c r="O51" s="119">
        <v>20</v>
      </c>
      <c r="P51" s="119" t="s">
        <v>127</v>
      </c>
      <c r="T51" s="123" t="s">
        <v>2</v>
      </c>
      <c r="U51" s="123" t="s">
        <v>2</v>
      </c>
      <c r="V51" s="123" t="s">
        <v>195</v>
      </c>
      <c r="W51" s="124">
        <v>6.2370000000000001</v>
      </c>
      <c r="Z51" s="119" t="s">
        <v>196</v>
      </c>
      <c r="AA51" s="119">
        <v>6103011101005</v>
      </c>
    </row>
    <row r="52" spans="1:27">
      <c r="A52" s="116">
        <v>21</v>
      </c>
      <c r="B52" s="117" t="s">
        <v>197</v>
      </c>
      <c r="C52" s="118" t="s">
        <v>198</v>
      </c>
      <c r="D52" s="125" t="s">
        <v>199</v>
      </c>
      <c r="E52" s="120">
        <v>27.54</v>
      </c>
      <c r="F52" s="119" t="s">
        <v>126</v>
      </c>
      <c r="I52" s="121">
        <f>ROUND(E52*G52, 2)</f>
        <v>0</v>
      </c>
      <c r="J52" s="121">
        <f t="shared" si="5"/>
        <v>0</v>
      </c>
      <c r="O52" s="119">
        <v>20</v>
      </c>
      <c r="P52" s="119" t="s">
        <v>127</v>
      </c>
      <c r="T52" s="123" t="s">
        <v>2</v>
      </c>
      <c r="U52" s="123" t="s">
        <v>2</v>
      </c>
      <c r="V52" s="123" t="s">
        <v>195</v>
      </c>
      <c r="Z52" s="119" t="s">
        <v>200</v>
      </c>
      <c r="AA52" s="119" t="s">
        <v>127</v>
      </c>
    </row>
    <row r="53" spans="1:27" ht="25.5">
      <c r="A53" s="116">
        <v>22</v>
      </c>
      <c r="B53" s="117" t="s">
        <v>192</v>
      </c>
      <c r="C53" s="118" t="s">
        <v>201</v>
      </c>
      <c r="D53" s="125" t="s">
        <v>202</v>
      </c>
      <c r="E53" s="120">
        <v>17.5</v>
      </c>
      <c r="F53" s="119" t="s">
        <v>126</v>
      </c>
      <c r="H53" s="121">
        <f>ROUND(E53*G53, 2)</f>
        <v>0</v>
      </c>
      <c r="J53" s="121">
        <f t="shared" si="5"/>
        <v>0</v>
      </c>
      <c r="O53" s="119">
        <v>20</v>
      </c>
      <c r="P53" s="119" t="s">
        <v>127</v>
      </c>
      <c r="T53" s="123" t="s">
        <v>2</v>
      </c>
      <c r="U53" s="123" t="s">
        <v>2</v>
      </c>
      <c r="V53" s="123" t="s">
        <v>195</v>
      </c>
      <c r="W53" s="124">
        <v>1.19</v>
      </c>
      <c r="Z53" s="119" t="s">
        <v>196</v>
      </c>
      <c r="AA53" s="119" t="s">
        <v>127</v>
      </c>
    </row>
    <row r="54" spans="1:27">
      <c r="A54" s="116">
        <v>23</v>
      </c>
      <c r="B54" s="117" t="s">
        <v>197</v>
      </c>
      <c r="C54" s="118" t="s">
        <v>203</v>
      </c>
      <c r="D54" s="125" t="s">
        <v>204</v>
      </c>
      <c r="E54" s="120">
        <v>17.850000000000001</v>
      </c>
      <c r="F54" s="119" t="s">
        <v>126</v>
      </c>
      <c r="I54" s="121">
        <f>ROUND(E54*G54, 2)</f>
        <v>0</v>
      </c>
      <c r="J54" s="121">
        <f t="shared" si="5"/>
        <v>0</v>
      </c>
      <c r="K54" s="122">
        <v>3.5000000000000001E-3</v>
      </c>
      <c r="L54" s="122">
        <f>E54*K54</f>
        <v>6.247500000000001E-2</v>
      </c>
      <c r="O54" s="119">
        <v>20</v>
      </c>
      <c r="P54" s="119" t="s">
        <v>127</v>
      </c>
      <c r="T54" s="123" t="s">
        <v>2</v>
      </c>
      <c r="U54" s="123" t="s">
        <v>2</v>
      </c>
      <c r="V54" s="123" t="s">
        <v>195</v>
      </c>
      <c r="Z54" s="119" t="s">
        <v>205</v>
      </c>
      <c r="AA54" s="119" t="s">
        <v>127</v>
      </c>
    </row>
    <row r="55" spans="1:27" ht="25.5">
      <c r="A55" s="116">
        <v>24</v>
      </c>
      <c r="B55" s="117" t="s">
        <v>192</v>
      </c>
      <c r="C55" s="118" t="s">
        <v>206</v>
      </c>
      <c r="D55" s="125" t="s">
        <v>207</v>
      </c>
      <c r="E55" s="120">
        <v>3.0640000000000001</v>
      </c>
      <c r="F55" s="119" t="s">
        <v>208</v>
      </c>
      <c r="H55" s="121">
        <f>ROUND(E55*G55, 2)</f>
        <v>0</v>
      </c>
      <c r="J55" s="121">
        <f t="shared" si="5"/>
        <v>0</v>
      </c>
      <c r="O55" s="119">
        <v>20</v>
      </c>
      <c r="P55" s="119" t="s">
        <v>127</v>
      </c>
      <c r="T55" s="123" t="s">
        <v>2</v>
      </c>
      <c r="U55" s="123" t="s">
        <v>2</v>
      </c>
      <c r="V55" s="123" t="s">
        <v>195</v>
      </c>
      <c r="Z55" s="119" t="s">
        <v>196</v>
      </c>
      <c r="AA55" s="119">
        <v>6199610301601</v>
      </c>
    </row>
    <row r="56" spans="1:27" ht="25.5">
      <c r="A56" s="116">
        <v>25</v>
      </c>
      <c r="B56" s="117" t="s">
        <v>192</v>
      </c>
      <c r="C56" s="118" t="s">
        <v>209</v>
      </c>
      <c r="D56" s="125" t="s">
        <v>210</v>
      </c>
      <c r="E56" s="120">
        <v>3.0640000000000001</v>
      </c>
      <c r="F56" s="119" t="s">
        <v>208</v>
      </c>
      <c r="H56" s="121">
        <f>ROUND(E56*G56, 2)</f>
        <v>0</v>
      </c>
      <c r="J56" s="121">
        <f t="shared" si="5"/>
        <v>0</v>
      </c>
      <c r="O56" s="119">
        <v>20</v>
      </c>
      <c r="P56" s="119" t="s">
        <v>127</v>
      </c>
      <c r="T56" s="123" t="s">
        <v>2</v>
      </c>
      <c r="U56" s="123" t="s">
        <v>2</v>
      </c>
      <c r="V56" s="123" t="s">
        <v>195</v>
      </c>
      <c r="Z56" s="119" t="s">
        <v>196</v>
      </c>
      <c r="AA56" s="119">
        <v>619961030</v>
      </c>
    </row>
    <row r="57" spans="1:27">
      <c r="D57" s="136" t="s">
        <v>211</v>
      </c>
      <c r="E57" s="137">
        <f>J57</f>
        <v>0</v>
      </c>
      <c r="H57" s="137">
        <f>SUM(H49:H56)</f>
        <v>0</v>
      </c>
      <c r="I57" s="137">
        <f>SUM(I49:I56)</f>
        <v>0</v>
      </c>
      <c r="J57" s="137">
        <f>SUM(J49:J56)</f>
        <v>0</v>
      </c>
      <c r="L57" s="138">
        <f>SUM(L49:L56)</f>
        <v>7.8675000000000009E-2</v>
      </c>
      <c r="N57" s="139">
        <f>SUM(N49:N56)</f>
        <v>0</v>
      </c>
      <c r="W57" s="124">
        <f>SUM(W49:W56)</f>
        <v>7.4269999999999996</v>
      </c>
    </row>
    <row r="59" spans="1:27">
      <c r="B59" s="118" t="s">
        <v>212</v>
      </c>
    </row>
    <row r="60" spans="1:27">
      <c r="A60" s="116">
        <v>26</v>
      </c>
      <c r="B60" s="117" t="s">
        <v>213</v>
      </c>
      <c r="C60" s="118" t="s">
        <v>214</v>
      </c>
      <c r="D60" s="125" t="s">
        <v>215</v>
      </c>
      <c r="E60" s="120">
        <v>1</v>
      </c>
      <c r="F60" s="119" t="s">
        <v>216</v>
      </c>
      <c r="H60" s="121">
        <f>ROUND(E60*G60, 2)</f>
        <v>0</v>
      </c>
      <c r="J60" s="121">
        <f t="shared" ref="J60:J70" si="6">ROUND(E60*G60, 2)</f>
        <v>0</v>
      </c>
      <c r="K60" s="122">
        <v>2.1000000000000001E-4</v>
      </c>
      <c r="L60" s="122">
        <f>E60*K60</f>
        <v>2.1000000000000001E-4</v>
      </c>
      <c r="O60" s="119">
        <v>20</v>
      </c>
      <c r="P60" s="119" t="s">
        <v>127</v>
      </c>
      <c r="T60" s="123" t="s">
        <v>2</v>
      </c>
      <c r="U60" s="123" t="s">
        <v>2</v>
      </c>
      <c r="V60" s="123" t="s">
        <v>195</v>
      </c>
      <c r="W60" s="124">
        <v>0.39800000000000002</v>
      </c>
      <c r="Z60" s="119" t="s">
        <v>217</v>
      </c>
      <c r="AA60" s="119">
        <v>6210080000013</v>
      </c>
    </row>
    <row r="61" spans="1:27">
      <c r="A61" s="116">
        <v>27</v>
      </c>
      <c r="B61" s="117" t="s">
        <v>197</v>
      </c>
      <c r="C61" s="118" t="s">
        <v>218</v>
      </c>
      <c r="D61" s="125" t="s">
        <v>219</v>
      </c>
      <c r="E61" s="120">
        <v>1</v>
      </c>
      <c r="F61" s="119" t="s">
        <v>216</v>
      </c>
      <c r="I61" s="121">
        <f>ROUND(E61*G61, 2)</f>
        <v>0</v>
      </c>
      <c r="J61" s="121">
        <f t="shared" si="6"/>
        <v>0</v>
      </c>
      <c r="K61" s="122">
        <v>2.0000000000000001E-4</v>
      </c>
      <c r="L61" s="122">
        <f>E61*K61</f>
        <v>2.0000000000000001E-4</v>
      </c>
      <c r="O61" s="119">
        <v>20</v>
      </c>
      <c r="P61" s="119" t="s">
        <v>127</v>
      </c>
      <c r="T61" s="123" t="s">
        <v>2</v>
      </c>
      <c r="U61" s="123" t="s">
        <v>2</v>
      </c>
      <c r="V61" s="123" t="s">
        <v>195</v>
      </c>
      <c r="Z61" s="119" t="s">
        <v>220</v>
      </c>
      <c r="AA61" s="119" t="s">
        <v>127</v>
      </c>
    </row>
    <row r="62" spans="1:27">
      <c r="A62" s="116">
        <v>28</v>
      </c>
      <c r="B62" s="117" t="s">
        <v>213</v>
      </c>
      <c r="C62" s="118" t="s">
        <v>221</v>
      </c>
      <c r="D62" s="125" t="s">
        <v>222</v>
      </c>
      <c r="E62" s="120">
        <v>8</v>
      </c>
      <c r="F62" s="119" t="s">
        <v>179</v>
      </c>
      <c r="H62" s="121">
        <f t="shared" ref="H62:H67" si="7">ROUND(E62*G62, 2)</f>
        <v>0</v>
      </c>
      <c r="J62" s="121">
        <f t="shared" si="6"/>
        <v>0</v>
      </c>
      <c r="K62" s="122">
        <v>2.5999999999999998E-4</v>
      </c>
      <c r="L62" s="122">
        <f>E62*K62</f>
        <v>2.0799999999999998E-3</v>
      </c>
      <c r="O62" s="119">
        <v>20</v>
      </c>
      <c r="P62" s="119" t="s">
        <v>127</v>
      </c>
      <c r="T62" s="123" t="s">
        <v>2</v>
      </c>
      <c r="U62" s="123" t="s">
        <v>2</v>
      </c>
      <c r="V62" s="123" t="s">
        <v>195</v>
      </c>
      <c r="W62" s="124">
        <v>2.7519999999999998</v>
      </c>
      <c r="Z62" s="119" t="s">
        <v>223</v>
      </c>
      <c r="AA62" s="119">
        <v>6204020101001</v>
      </c>
    </row>
    <row r="63" spans="1:27" ht="25.5">
      <c r="A63" s="116">
        <v>29</v>
      </c>
      <c r="B63" s="117" t="s">
        <v>213</v>
      </c>
      <c r="C63" s="118" t="s">
        <v>224</v>
      </c>
      <c r="D63" s="125" t="s">
        <v>225</v>
      </c>
      <c r="E63" s="120">
        <v>45.6</v>
      </c>
      <c r="F63" s="119" t="s">
        <v>179</v>
      </c>
      <c r="H63" s="121">
        <f t="shared" si="7"/>
        <v>0</v>
      </c>
      <c r="J63" s="121">
        <f t="shared" si="6"/>
        <v>0</v>
      </c>
      <c r="K63" s="122">
        <v>2.5999999999999998E-4</v>
      </c>
      <c r="L63" s="122">
        <f>E63*K63</f>
        <v>1.1855999999999998E-2</v>
      </c>
      <c r="O63" s="119">
        <v>20</v>
      </c>
      <c r="P63" s="119" t="s">
        <v>127</v>
      </c>
      <c r="T63" s="123" t="s">
        <v>2</v>
      </c>
      <c r="U63" s="123" t="s">
        <v>2</v>
      </c>
      <c r="V63" s="123" t="s">
        <v>195</v>
      </c>
      <c r="W63" s="124">
        <v>22.481000000000002</v>
      </c>
      <c r="Z63" s="119" t="s">
        <v>223</v>
      </c>
      <c r="AA63" s="119">
        <v>6204020101002</v>
      </c>
    </row>
    <row r="64" spans="1:27">
      <c r="A64" s="116">
        <v>30</v>
      </c>
      <c r="B64" s="117" t="s">
        <v>213</v>
      </c>
      <c r="C64" s="118" t="s">
        <v>226</v>
      </c>
      <c r="D64" s="125" t="s">
        <v>227</v>
      </c>
      <c r="E64" s="120">
        <v>25.36</v>
      </c>
      <c r="F64" s="119" t="s">
        <v>126</v>
      </c>
      <c r="H64" s="121">
        <f t="shared" si="7"/>
        <v>0</v>
      </c>
      <c r="J64" s="121">
        <f t="shared" si="6"/>
        <v>0</v>
      </c>
      <c r="O64" s="119">
        <v>20</v>
      </c>
      <c r="P64" s="119" t="s">
        <v>127</v>
      </c>
      <c r="T64" s="123" t="s">
        <v>2</v>
      </c>
      <c r="U64" s="123" t="s">
        <v>2</v>
      </c>
      <c r="V64" s="123" t="s">
        <v>195</v>
      </c>
      <c r="W64" s="124">
        <v>4.6660000000000004</v>
      </c>
      <c r="Z64" s="119" t="s">
        <v>223</v>
      </c>
      <c r="AA64" s="119">
        <v>62040308</v>
      </c>
    </row>
    <row r="65" spans="1:27">
      <c r="A65" s="116">
        <v>31</v>
      </c>
      <c r="B65" s="117" t="s">
        <v>213</v>
      </c>
      <c r="C65" s="118" t="s">
        <v>228</v>
      </c>
      <c r="D65" s="125" t="s">
        <v>229</v>
      </c>
      <c r="E65" s="120">
        <v>64</v>
      </c>
      <c r="F65" s="119" t="s">
        <v>179</v>
      </c>
      <c r="H65" s="121">
        <f t="shared" si="7"/>
        <v>0</v>
      </c>
      <c r="J65" s="121">
        <f t="shared" si="6"/>
        <v>0</v>
      </c>
      <c r="O65" s="119">
        <v>20</v>
      </c>
      <c r="P65" s="119" t="s">
        <v>127</v>
      </c>
      <c r="T65" s="123" t="s">
        <v>2</v>
      </c>
      <c r="U65" s="123" t="s">
        <v>2</v>
      </c>
      <c r="V65" s="123" t="s">
        <v>195</v>
      </c>
      <c r="W65" s="124">
        <v>1.6639999999999999</v>
      </c>
      <c r="Z65" s="119" t="s">
        <v>223</v>
      </c>
      <c r="AA65" s="119">
        <v>620403</v>
      </c>
    </row>
    <row r="66" spans="1:27">
      <c r="A66" s="116">
        <v>32</v>
      </c>
      <c r="B66" s="117" t="s">
        <v>213</v>
      </c>
      <c r="C66" s="118" t="s">
        <v>230</v>
      </c>
      <c r="D66" s="125" t="s">
        <v>231</v>
      </c>
      <c r="E66" s="120">
        <v>25.36</v>
      </c>
      <c r="F66" s="119" t="s">
        <v>126</v>
      </c>
      <c r="H66" s="121">
        <f t="shared" si="7"/>
        <v>0</v>
      </c>
      <c r="J66" s="121">
        <f t="shared" si="6"/>
        <v>0</v>
      </c>
      <c r="O66" s="119">
        <v>20</v>
      </c>
      <c r="P66" s="119" t="s">
        <v>127</v>
      </c>
      <c r="T66" s="123" t="s">
        <v>2</v>
      </c>
      <c r="U66" s="123" t="s">
        <v>2</v>
      </c>
      <c r="V66" s="123" t="s">
        <v>195</v>
      </c>
      <c r="W66" s="124">
        <v>0.76100000000000001</v>
      </c>
      <c r="Z66" s="119" t="s">
        <v>170</v>
      </c>
      <c r="AA66" s="119" t="s">
        <v>127</v>
      </c>
    </row>
    <row r="67" spans="1:27">
      <c r="A67" s="116">
        <v>33</v>
      </c>
      <c r="B67" s="117" t="s">
        <v>213</v>
      </c>
      <c r="C67" s="118" t="s">
        <v>232</v>
      </c>
      <c r="D67" s="125" t="s">
        <v>233</v>
      </c>
      <c r="E67" s="120">
        <v>2.63</v>
      </c>
      <c r="F67" s="119" t="s">
        <v>132</v>
      </c>
      <c r="H67" s="121">
        <f t="shared" si="7"/>
        <v>0</v>
      </c>
      <c r="J67" s="121">
        <f t="shared" si="6"/>
        <v>0</v>
      </c>
      <c r="K67" s="122">
        <v>2.0889999999999999E-2</v>
      </c>
      <c r="L67" s="122">
        <f>E67*K67</f>
        <v>5.4940699999999995E-2</v>
      </c>
      <c r="O67" s="119">
        <v>20</v>
      </c>
      <c r="P67" s="119" t="s">
        <v>127</v>
      </c>
      <c r="T67" s="123" t="s">
        <v>2</v>
      </c>
      <c r="U67" s="123" t="s">
        <v>2</v>
      </c>
      <c r="V67" s="123" t="s">
        <v>195</v>
      </c>
      <c r="Z67" s="119" t="s">
        <v>223</v>
      </c>
      <c r="AA67" s="119">
        <v>6210080004001</v>
      </c>
    </row>
    <row r="68" spans="1:27">
      <c r="A68" s="116">
        <v>34</v>
      </c>
      <c r="B68" s="117" t="s">
        <v>197</v>
      </c>
      <c r="C68" s="118" t="s">
        <v>234</v>
      </c>
      <c r="D68" s="125" t="s">
        <v>235</v>
      </c>
      <c r="E68" s="120">
        <v>18</v>
      </c>
      <c r="F68" s="119" t="s">
        <v>236</v>
      </c>
      <c r="I68" s="121">
        <f>ROUND(E68*G68, 2)</f>
        <v>0</v>
      </c>
      <c r="J68" s="121">
        <f t="shared" si="6"/>
        <v>0</v>
      </c>
      <c r="O68" s="119">
        <v>20</v>
      </c>
      <c r="P68" s="119" t="s">
        <v>127</v>
      </c>
      <c r="T68" s="123" t="s">
        <v>2</v>
      </c>
      <c r="U68" s="123" t="s">
        <v>2</v>
      </c>
      <c r="V68" s="123" t="s">
        <v>195</v>
      </c>
      <c r="Z68" s="119" t="s">
        <v>170</v>
      </c>
      <c r="AA68" s="119" t="s">
        <v>127</v>
      </c>
    </row>
    <row r="69" spans="1:27">
      <c r="A69" s="116">
        <v>35</v>
      </c>
      <c r="B69" s="117" t="s">
        <v>197</v>
      </c>
      <c r="C69" s="118" t="s">
        <v>237</v>
      </c>
      <c r="D69" s="125" t="s">
        <v>238</v>
      </c>
      <c r="E69" s="120">
        <v>2.8929999999999998</v>
      </c>
      <c r="F69" s="119" t="s">
        <v>132</v>
      </c>
      <c r="I69" s="121">
        <f>ROUND(E69*G69, 2)</f>
        <v>0</v>
      </c>
      <c r="J69" s="121">
        <f t="shared" si="6"/>
        <v>0</v>
      </c>
      <c r="K69" s="122">
        <v>0.55000000000000004</v>
      </c>
      <c r="L69" s="122">
        <f>E69*K69</f>
        <v>1.5911500000000001</v>
      </c>
      <c r="O69" s="119">
        <v>20</v>
      </c>
      <c r="P69" s="119" t="s">
        <v>127</v>
      </c>
      <c r="T69" s="123" t="s">
        <v>2</v>
      </c>
      <c r="U69" s="123" t="s">
        <v>2</v>
      </c>
      <c r="V69" s="123" t="s">
        <v>195</v>
      </c>
      <c r="Z69" s="119" t="s">
        <v>239</v>
      </c>
      <c r="AA69" s="119" t="s">
        <v>127</v>
      </c>
    </row>
    <row r="70" spans="1:27" ht="25.5">
      <c r="A70" s="116">
        <v>36</v>
      </c>
      <c r="B70" s="117" t="s">
        <v>213</v>
      </c>
      <c r="C70" s="118" t="s">
        <v>240</v>
      </c>
      <c r="D70" s="125" t="s">
        <v>241</v>
      </c>
      <c r="E70" s="120">
        <v>27.2</v>
      </c>
      <c r="F70" s="119" t="s">
        <v>126</v>
      </c>
      <c r="H70" s="121">
        <f>ROUND(E70*G70, 2)</f>
        <v>0</v>
      </c>
      <c r="J70" s="121">
        <f t="shared" si="6"/>
        <v>0</v>
      </c>
      <c r="O70" s="119">
        <v>20</v>
      </c>
      <c r="P70" s="119" t="s">
        <v>127</v>
      </c>
      <c r="T70" s="123" t="s">
        <v>2</v>
      </c>
      <c r="U70" s="123" t="s">
        <v>2</v>
      </c>
      <c r="V70" s="123" t="s">
        <v>195</v>
      </c>
      <c r="W70" s="124">
        <v>6.6369999999999996</v>
      </c>
      <c r="Z70" s="119" t="s">
        <v>217</v>
      </c>
      <c r="AA70" s="119">
        <v>6209030401001</v>
      </c>
    </row>
    <row r="71" spans="1:27">
      <c r="D71" s="136" t="s">
        <v>242</v>
      </c>
      <c r="E71" s="137">
        <f>J71</f>
        <v>0</v>
      </c>
      <c r="H71" s="137">
        <f>SUM(H59:H70)</f>
        <v>0</v>
      </c>
      <c r="I71" s="137">
        <f>SUM(I59:I70)</f>
        <v>0</v>
      </c>
      <c r="J71" s="137">
        <f>SUM(J59:J70)</f>
        <v>0</v>
      </c>
      <c r="L71" s="138">
        <f>SUM(L59:L70)</f>
        <v>1.6604367</v>
      </c>
      <c r="N71" s="139">
        <f>SUM(N59:N70)</f>
        <v>0</v>
      </c>
      <c r="W71" s="124">
        <f>SUM(W59:W70)</f>
        <v>39.359000000000002</v>
      </c>
    </row>
    <row r="73" spans="1:27">
      <c r="B73" s="118" t="s">
        <v>243</v>
      </c>
    </row>
    <row r="74" spans="1:27">
      <c r="A74" s="116">
        <v>37</v>
      </c>
      <c r="B74" s="117" t="s">
        <v>244</v>
      </c>
      <c r="C74" s="118" t="s">
        <v>245</v>
      </c>
      <c r="D74" s="125" t="s">
        <v>246</v>
      </c>
      <c r="E74" s="120">
        <v>17.5</v>
      </c>
      <c r="F74" s="119" t="s">
        <v>126</v>
      </c>
      <c r="H74" s="121">
        <f>ROUND(E74*G74, 2)</f>
        <v>0</v>
      </c>
      <c r="J74" s="121">
        <f>ROUND(E74*G74, 2)</f>
        <v>0</v>
      </c>
      <c r="K74" s="122">
        <v>1.677E-2</v>
      </c>
      <c r="L74" s="122">
        <f>E74*K74</f>
        <v>0.29347499999999999</v>
      </c>
      <c r="O74" s="119">
        <v>20</v>
      </c>
      <c r="P74" s="119" t="s">
        <v>127</v>
      </c>
      <c r="T74" s="123" t="s">
        <v>2</v>
      </c>
      <c r="U74" s="123" t="s">
        <v>2</v>
      </c>
      <c r="V74" s="123" t="s">
        <v>195</v>
      </c>
      <c r="W74" s="124">
        <v>14.105</v>
      </c>
      <c r="Z74" s="119" t="s">
        <v>165</v>
      </c>
      <c r="AA74" s="119">
        <v>6901020102</v>
      </c>
    </row>
    <row r="75" spans="1:27" ht="25.5">
      <c r="A75" s="116">
        <v>38</v>
      </c>
      <c r="B75" s="117" t="s">
        <v>244</v>
      </c>
      <c r="C75" s="118" t="s">
        <v>247</v>
      </c>
      <c r="D75" s="125" t="s">
        <v>248</v>
      </c>
      <c r="E75" s="120">
        <v>3.6749999999999998</v>
      </c>
      <c r="F75" s="119" t="s">
        <v>208</v>
      </c>
      <c r="H75" s="121">
        <f>ROUND(E75*G75, 2)</f>
        <v>0</v>
      </c>
      <c r="J75" s="121">
        <f>ROUND(E75*G75, 2)</f>
        <v>0</v>
      </c>
      <c r="O75" s="119">
        <v>20</v>
      </c>
      <c r="P75" s="119" t="s">
        <v>127</v>
      </c>
      <c r="T75" s="123" t="s">
        <v>2</v>
      </c>
      <c r="U75" s="123" t="s">
        <v>2</v>
      </c>
      <c r="V75" s="123" t="s">
        <v>195</v>
      </c>
      <c r="Z75" s="119" t="s">
        <v>217</v>
      </c>
      <c r="AA75" s="119">
        <v>6299620</v>
      </c>
    </row>
    <row r="76" spans="1:27">
      <c r="A76" s="116">
        <v>39</v>
      </c>
      <c r="B76" s="117" t="s">
        <v>244</v>
      </c>
      <c r="C76" s="118" t="s">
        <v>249</v>
      </c>
      <c r="D76" s="125" t="s">
        <v>250</v>
      </c>
      <c r="E76" s="120">
        <v>3.6749999999999998</v>
      </c>
      <c r="F76" s="119" t="s">
        <v>208</v>
      </c>
      <c r="H76" s="121">
        <f>ROUND(E76*G76, 2)</f>
        <v>0</v>
      </c>
      <c r="J76" s="121">
        <f>ROUND(E76*G76, 2)</f>
        <v>0</v>
      </c>
      <c r="O76" s="119">
        <v>20</v>
      </c>
      <c r="P76" s="119" t="s">
        <v>127</v>
      </c>
      <c r="T76" s="123" t="s">
        <v>2</v>
      </c>
      <c r="U76" s="123" t="s">
        <v>2</v>
      </c>
      <c r="V76" s="123" t="s">
        <v>195</v>
      </c>
      <c r="Z76" s="119" t="s">
        <v>217</v>
      </c>
      <c r="AA76" s="119">
        <v>6299620</v>
      </c>
    </row>
    <row r="77" spans="1:27">
      <c r="D77" s="136" t="s">
        <v>251</v>
      </c>
      <c r="E77" s="137">
        <f>J77</f>
        <v>0</v>
      </c>
      <c r="H77" s="137">
        <f>SUM(H73:H76)</f>
        <v>0</v>
      </c>
      <c r="I77" s="137">
        <f>SUM(I73:I76)</f>
        <v>0</v>
      </c>
      <c r="J77" s="137">
        <f>SUM(J73:J76)</f>
        <v>0</v>
      </c>
      <c r="L77" s="138">
        <f>SUM(L73:L76)</f>
        <v>0.29347499999999999</v>
      </c>
      <c r="N77" s="139">
        <f>SUM(N73:N76)</f>
        <v>0</v>
      </c>
      <c r="W77" s="124">
        <f>SUM(W73:W76)</f>
        <v>14.105</v>
      </c>
    </row>
    <row r="79" spans="1:27">
      <c r="B79" s="118" t="s">
        <v>252</v>
      </c>
    </row>
    <row r="80" spans="1:27" ht="25.5">
      <c r="A80" s="116">
        <v>40</v>
      </c>
      <c r="B80" s="117" t="s">
        <v>253</v>
      </c>
      <c r="C80" s="118" t="s">
        <v>254</v>
      </c>
      <c r="D80" s="125" t="s">
        <v>255</v>
      </c>
      <c r="E80" s="120">
        <v>32</v>
      </c>
      <c r="F80" s="119" t="s">
        <v>126</v>
      </c>
      <c r="H80" s="121">
        <f>ROUND(E80*G80, 2)</f>
        <v>0</v>
      </c>
      <c r="J80" s="121">
        <f>ROUND(E80*G80, 2)</f>
        <v>0</v>
      </c>
      <c r="K80" s="122">
        <v>8.8900000000000003E-3</v>
      </c>
      <c r="L80" s="122">
        <f>E80*K80</f>
        <v>0.28448000000000001</v>
      </c>
      <c r="O80" s="119">
        <v>20</v>
      </c>
      <c r="P80" s="119" t="s">
        <v>127</v>
      </c>
      <c r="T80" s="123" t="s">
        <v>2</v>
      </c>
      <c r="U80" s="123" t="s">
        <v>2</v>
      </c>
      <c r="V80" s="123" t="s">
        <v>195</v>
      </c>
      <c r="W80" s="124">
        <v>42.015999999999998</v>
      </c>
      <c r="Z80" s="119" t="s">
        <v>256</v>
      </c>
      <c r="AA80" s="119" t="s">
        <v>127</v>
      </c>
    </row>
    <row r="81" spans="1:27">
      <c r="A81" s="116">
        <v>41</v>
      </c>
      <c r="B81" s="117" t="s">
        <v>257</v>
      </c>
      <c r="C81" s="118" t="s">
        <v>258</v>
      </c>
      <c r="D81" s="125" t="s">
        <v>259</v>
      </c>
      <c r="E81" s="120">
        <v>7</v>
      </c>
      <c r="F81" s="119" t="s">
        <v>179</v>
      </c>
      <c r="H81" s="121">
        <f>ROUND(E81*G81, 2)</f>
        <v>0</v>
      </c>
      <c r="J81" s="121">
        <f>ROUND(E81*G81, 2)</f>
        <v>0</v>
      </c>
      <c r="K81" s="122">
        <v>3.0300000000000001E-3</v>
      </c>
      <c r="L81" s="122">
        <f>E81*K81</f>
        <v>2.121E-2</v>
      </c>
      <c r="O81" s="119">
        <v>20</v>
      </c>
      <c r="P81" s="119" t="s">
        <v>127</v>
      </c>
      <c r="T81" s="123" t="s">
        <v>2</v>
      </c>
      <c r="U81" s="123" t="s">
        <v>2</v>
      </c>
      <c r="V81" s="123" t="s">
        <v>195</v>
      </c>
      <c r="W81" s="124">
        <v>2.8</v>
      </c>
      <c r="Z81" s="119" t="s">
        <v>260</v>
      </c>
      <c r="AA81" s="119">
        <v>6405010102002</v>
      </c>
    </row>
    <row r="82" spans="1:27">
      <c r="A82" s="116">
        <v>42</v>
      </c>
      <c r="B82" s="117" t="s">
        <v>257</v>
      </c>
      <c r="C82" s="118" t="s">
        <v>261</v>
      </c>
      <c r="D82" s="125" t="s">
        <v>262</v>
      </c>
      <c r="E82" s="120">
        <v>1</v>
      </c>
      <c r="F82" s="119" t="s">
        <v>236</v>
      </c>
      <c r="H82" s="121">
        <f>ROUND(E82*G82, 2)</f>
        <v>0</v>
      </c>
      <c r="J82" s="121">
        <f>ROUND(E82*G82, 2)</f>
        <v>0</v>
      </c>
      <c r="K82" s="122">
        <v>1.6000000000000001E-3</v>
      </c>
      <c r="L82" s="122">
        <f>E82*K82</f>
        <v>1.6000000000000001E-3</v>
      </c>
      <c r="O82" s="119">
        <v>20</v>
      </c>
      <c r="P82" s="119" t="s">
        <v>127</v>
      </c>
      <c r="T82" s="123" t="s">
        <v>2</v>
      </c>
      <c r="U82" s="123" t="s">
        <v>2</v>
      </c>
      <c r="V82" s="123" t="s">
        <v>195</v>
      </c>
      <c r="W82" s="124">
        <v>0.998</v>
      </c>
      <c r="Z82" s="119" t="s">
        <v>260</v>
      </c>
      <c r="AA82" s="119">
        <v>6405070101002</v>
      </c>
    </row>
    <row r="83" spans="1:27">
      <c r="A83" s="116">
        <v>43</v>
      </c>
      <c r="B83" s="117" t="s">
        <v>257</v>
      </c>
      <c r="C83" s="118" t="s">
        <v>263</v>
      </c>
      <c r="D83" s="125" t="s">
        <v>264</v>
      </c>
      <c r="E83" s="120">
        <v>5</v>
      </c>
      <c r="F83" s="119" t="s">
        <v>179</v>
      </c>
      <c r="H83" s="121">
        <f>ROUND(E83*G83, 2)</f>
        <v>0</v>
      </c>
      <c r="J83" s="121">
        <f>ROUND(E83*G83, 2)</f>
        <v>0</v>
      </c>
      <c r="K83" s="122">
        <v>2.3E-3</v>
      </c>
      <c r="L83" s="122">
        <f>E83*K83</f>
        <v>1.15E-2</v>
      </c>
      <c r="O83" s="119">
        <v>20</v>
      </c>
      <c r="P83" s="119" t="s">
        <v>127</v>
      </c>
      <c r="T83" s="123" t="s">
        <v>2</v>
      </c>
      <c r="U83" s="123" t="s">
        <v>2</v>
      </c>
      <c r="V83" s="123" t="s">
        <v>195</v>
      </c>
      <c r="W83" s="124">
        <v>2.4700000000000002</v>
      </c>
      <c r="Z83" s="119" t="s">
        <v>260</v>
      </c>
      <c r="AA83" s="119">
        <v>6406020100002</v>
      </c>
    </row>
    <row r="84" spans="1:27">
      <c r="D84" s="136" t="s">
        <v>265</v>
      </c>
      <c r="E84" s="137">
        <f>J84</f>
        <v>0</v>
      </c>
      <c r="H84" s="137">
        <f>SUM(H79:H83)</f>
        <v>0</v>
      </c>
      <c r="I84" s="137">
        <f>SUM(I79:I83)</f>
        <v>0</v>
      </c>
      <c r="J84" s="137">
        <f>SUM(J79:J83)</f>
        <v>0</v>
      </c>
      <c r="L84" s="138">
        <f>SUM(L79:L83)</f>
        <v>0.31879000000000002</v>
      </c>
      <c r="N84" s="139">
        <f>SUM(N79:N83)</f>
        <v>0</v>
      </c>
      <c r="W84" s="124">
        <f>SUM(W79:W83)</f>
        <v>48.283999999999992</v>
      </c>
    </row>
    <row r="86" spans="1:27">
      <c r="B86" s="118" t="s">
        <v>266</v>
      </c>
    </row>
    <row r="87" spans="1:27">
      <c r="A87" s="116">
        <v>44</v>
      </c>
      <c r="B87" s="117" t="s">
        <v>267</v>
      </c>
      <c r="C87" s="118" t="s">
        <v>268</v>
      </c>
      <c r="D87" s="125" t="s">
        <v>269</v>
      </c>
      <c r="E87" s="120">
        <v>32</v>
      </c>
      <c r="F87" s="119" t="s">
        <v>126</v>
      </c>
      <c r="H87" s="121">
        <f>ROUND(E87*G87, 2)</f>
        <v>0</v>
      </c>
      <c r="J87" s="121">
        <f>ROUND(E87*G87, 2)</f>
        <v>0</v>
      </c>
      <c r="K87" s="122">
        <v>1.7000000000000001E-4</v>
      </c>
      <c r="L87" s="122">
        <f>E87*K87</f>
        <v>5.4400000000000004E-3</v>
      </c>
      <c r="O87" s="119">
        <v>20</v>
      </c>
      <c r="P87" s="119" t="s">
        <v>127</v>
      </c>
      <c r="T87" s="123" t="s">
        <v>2</v>
      </c>
      <c r="U87" s="123" t="s">
        <v>2</v>
      </c>
      <c r="V87" s="123" t="s">
        <v>195</v>
      </c>
      <c r="W87" s="124">
        <v>1.696</v>
      </c>
      <c r="Z87" s="119" t="s">
        <v>270</v>
      </c>
      <c r="AA87" s="119">
        <v>650103</v>
      </c>
    </row>
    <row r="88" spans="1:27">
      <c r="D88" s="136" t="s">
        <v>271</v>
      </c>
      <c r="E88" s="137">
        <f>J88</f>
        <v>0</v>
      </c>
      <c r="H88" s="137">
        <f>SUM(H86:H87)</f>
        <v>0</v>
      </c>
      <c r="I88" s="137">
        <f>SUM(I86:I87)</f>
        <v>0</v>
      </c>
      <c r="J88" s="137">
        <f>SUM(J86:J87)</f>
        <v>0</v>
      </c>
      <c r="L88" s="138">
        <f>SUM(L86:L87)</f>
        <v>5.4400000000000004E-3</v>
      </c>
      <c r="N88" s="139">
        <f>SUM(N86:N87)</f>
        <v>0</v>
      </c>
      <c r="W88" s="124">
        <f>SUM(W86:W87)</f>
        <v>1.696</v>
      </c>
    </row>
    <row r="90" spans="1:27">
      <c r="B90" s="118" t="s">
        <v>272</v>
      </c>
    </row>
    <row r="91" spans="1:27" ht="25.5">
      <c r="A91" s="116">
        <v>45</v>
      </c>
      <c r="B91" s="117" t="s">
        <v>273</v>
      </c>
      <c r="C91" s="118" t="s">
        <v>274</v>
      </c>
      <c r="D91" s="125" t="s">
        <v>275</v>
      </c>
      <c r="E91" s="120">
        <v>17.5</v>
      </c>
      <c r="F91" s="119" t="s">
        <v>126</v>
      </c>
      <c r="H91" s="121">
        <f>ROUND(E91*G91, 2)</f>
        <v>0</v>
      </c>
      <c r="J91" s="121">
        <f>ROUND(E91*G91, 2)</f>
        <v>0</v>
      </c>
      <c r="K91" s="122">
        <v>2.9999999999999997E-4</v>
      </c>
      <c r="L91" s="122">
        <f>E91*K91</f>
        <v>5.2499999999999995E-3</v>
      </c>
      <c r="O91" s="119">
        <v>20</v>
      </c>
      <c r="P91" s="119" t="s">
        <v>127</v>
      </c>
      <c r="T91" s="123" t="s">
        <v>2</v>
      </c>
      <c r="U91" s="123" t="s">
        <v>2</v>
      </c>
      <c r="V91" s="123" t="s">
        <v>195</v>
      </c>
      <c r="W91" s="124">
        <v>2.2400000000000002</v>
      </c>
      <c r="Z91" s="119" t="s">
        <v>276</v>
      </c>
      <c r="AA91" s="119">
        <v>84020326</v>
      </c>
    </row>
    <row r="92" spans="1:27">
      <c r="D92" s="136" t="s">
        <v>277</v>
      </c>
      <c r="E92" s="137">
        <f>J92</f>
        <v>0</v>
      </c>
      <c r="H92" s="137">
        <f>SUM(H90:H91)</f>
        <v>0</v>
      </c>
      <c r="I92" s="137">
        <f>SUM(I90:I91)</f>
        <v>0</v>
      </c>
      <c r="J92" s="137">
        <f>SUM(J90:J91)</f>
        <v>0</v>
      </c>
      <c r="L92" s="138">
        <f>SUM(L90:L91)</f>
        <v>5.2499999999999995E-3</v>
      </c>
      <c r="N92" s="139">
        <f>SUM(N90:N91)</f>
        <v>0</v>
      </c>
      <c r="W92" s="124">
        <f>SUM(W90:W91)</f>
        <v>2.2400000000000002</v>
      </c>
    </row>
    <row r="94" spans="1:27">
      <c r="D94" s="136" t="s">
        <v>278</v>
      </c>
      <c r="E94" s="137">
        <f>J94</f>
        <v>0</v>
      </c>
      <c r="H94" s="137">
        <f>+H57+H71+H77+H84+H88+H92</f>
        <v>0</v>
      </c>
      <c r="I94" s="137">
        <f>+I57+I71+I77+I84+I88+I92</f>
        <v>0</v>
      </c>
      <c r="J94" s="137">
        <f>+J57+J71+J77+J84+J88+J92</f>
        <v>0</v>
      </c>
      <c r="L94" s="138">
        <f>+L57+L71+L77+L84+L88+L92</f>
        <v>2.3620667000000002</v>
      </c>
      <c r="N94" s="139">
        <f>+N57+N71+N77+N84+N88+N92</f>
        <v>0</v>
      </c>
      <c r="W94" s="124">
        <f>+W57+W71+W77+W84+W88+W92</f>
        <v>113.11099999999999</v>
      </c>
    </row>
    <row r="96" spans="1:27">
      <c r="D96" s="140" t="s">
        <v>279</v>
      </c>
      <c r="E96" s="137">
        <f>J96</f>
        <v>0</v>
      </c>
      <c r="H96" s="137">
        <f>+H47+H94</f>
        <v>0</v>
      </c>
      <c r="I96" s="137">
        <f>+I47+I94</f>
        <v>0</v>
      </c>
      <c r="J96" s="137">
        <f>+J47+J94</f>
        <v>0</v>
      </c>
      <c r="L96" s="138">
        <f>+L47+L94</f>
        <v>9.0201876700000003</v>
      </c>
      <c r="N96" s="139">
        <f>+N47+N94</f>
        <v>5.7500000000000002E-2</v>
      </c>
      <c r="W96" s="124">
        <f>+W47+W94</f>
        <v>220.99099999999999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2016-11-11T14:57:29Z</dcterms:modified>
</cp:coreProperties>
</file>