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7485" windowHeight="4140"/>
  </bookViews>
  <sheets>
    <sheet name="Kryci list" sheetId="1" r:id="rId1"/>
    <sheet name="Prehlad" sheetId="3" r:id="rId2"/>
  </sheets>
  <definedNames>
    <definedName name="_xlnm._FilterDatabase" hidden="1">#REF!</definedName>
    <definedName name="fakt1R">#REF!</definedName>
    <definedName name="_xlnm.Print_Titles" localSheetId="1">Prehlad!$8:$10</definedName>
    <definedName name="_xlnm.Print_Area" localSheetId="0">'Kryci list'!$A:$J</definedName>
    <definedName name="_xlnm.Print_Area" localSheetId="1">Prehlad!$A:$O</definedName>
  </definedNames>
  <calcPr calcId="145621" fullCalcOnLoad="1"/>
</workbook>
</file>

<file path=xl/calcChain.xml><?xml version="1.0" encoding="utf-8"?>
<calcChain xmlns="http://schemas.openxmlformats.org/spreadsheetml/2006/main">
  <c r="H14" i="3" l="1"/>
  <c r="H15" i="3"/>
  <c r="H25" i="3" s="1"/>
  <c r="H37" i="3" s="1"/>
  <c r="H17" i="3"/>
  <c r="H18" i="3"/>
  <c r="H19" i="3"/>
  <c r="H20" i="3"/>
  <c r="H21" i="3"/>
  <c r="H22" i="3"/>
  <c r="H23" i="3"/>
  <c r="H24" i="3"/>
  <c r="H28" i="3"/>
  <c r="H35" i="3" s="1"/>
  <c r="H29" i="3"/>
  <c r="H30" i="3"/>
  <c r="H31" i="3"/>
  <c r="H32" i="3"/>
  <c r="H33" i="3"/>
  <c r="H34" i="3"/>
  <c r="I16" i="3"/>
  <c r="I25" i="3" s="1"/>
  <c r="I37" i="3" s="1"/>
  <c r="I30" i="1"/>
  <c r="J30" i="1" s="1"/>
  <c r="J20" i="1"/>
  <c r="F26" i="1"/>
  <c r="J26" i="1"/>
  <c r="F1" i="1"/>
  <c r="J13" i="1"/>
  <c r="J14" i="1"/>
  <c r="F16" i="1"/>
  <c r="F18" i="1"/>
  <c r="F19" i="1"/>
  <c r="J14" i="3"/>
  <c r="J25" i="3" s="1"/>
  <c r="J15" i="3"/>
  <c r="J16" i="3"/>
  <c r="J17" i="3"/>
  <c r="J18" i="3"/>
  <c r="J19" i="3"/>
  <c r="J20" i="3"/>
  <c r="J21" i="3"/>
  <c r="J22" i="3"/>
  <c r="J23" i="3"/>
  <c r="J24" i="3"/>
  <c r="J28" i="3"/>
  <c r="J35" i="3" s="1"/>
  <c r="E35" i="3" s="1"/>
  <c r="J29" i="3"/>
  <c r="J30" i="3"/>
  <c r="J31" i="3"/>
  <c r="J32" i="3"/>
  <c r="J33" i="3"/>
  <c r="J34" i="3"/>
  <c r="W35" i="3"/>
  <c r="N35" i="3"/>
  <c r="L35" i="3"/>
  <c r="I35" i="3"/>
  <c r="W25" i="3"/>
  <c r="W37" i="3" s="1"/>
  <c r="W39" i="3" s="1"/>
  <c r="N25" i="3"/>
  <c r="N37" i="3" s="1"/>
  <c r="N39" i="3" s="1"/>
  <c r="L21" i="3"/>
  <c r="L20" i="3"/>
  <c r="L19" i="3"/>
  <c r="L18" i="3"/>
  <c r="L17" i="3"/>
  <c r="L25" i="3" s="1"/>
  <c r="L37" i="3" s="1"/>
  <c r="L39" i="3" s="1"/>
  <c r="L14" i="3"/>
  <c r="D8" i="3"/>
  <c r="D17" i="1" l="1"/>
  <c r="H39" i="3"/>
  <c r="E17" i="1"/>
  <c r="E20" i="1" s="1"/>
  <c r="I39" i="3"/>
  <c r="J37" i="3"/>
  <c r="E25" i="3"/>
  <c r="E37" i="3" l="1"/>
  <c r="J39" i="3"/>
  <c r="E39" i="3" s="1"/>
  <c r="F17" i="1"/>
  <c r="F20" i="1" s="1"/>
  <c r="J28" i="1" s="1"/>
  <c r="D20" i="1"/>
  <c r="I29" i="1" l="1"/>
  <c r="J29" i="1" s="1"/>
  <c r="J31" i="1" s="1"/>
  <c r="F12" i="1" l="1"/>
  <c r="F14" i="1"/>
  <c r="J12" i="1"/>
  <c r="F13" i="1"/>
</calcChain>
</file>

<file path=xl/sharedStrings.xml><?xml version="1.0" encoding="utf-8"?>
<sst xmlns="http://schemas.openxmlformats.org/spreadsheetml/2006/main" count="303" uniqueCount="175">
  <si>
    <t xml:space="preserve"> Mesto Rožňava</t>
  </si>
  <si>
    <t>V module</t>
  </si>
  <si>
    <t>Hlavička1</t>
  </si>
  <si>
    <t>Mena</t>
  </si>
  <si>
    <t>Hlavička2</t>
  </si>
  <si>
    <t>Obdobie</t>
  </si>
  <si>
    <t>Stavba :ZUŠ - hydraulické vyregulovanie</t>
  </si>
  <si>
    <t>Miesto: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</si>
  <si>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</si>
  <si>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</si>
  <si>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</si>
  <si>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</si>
  <si>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</si>
  <si>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</si>
  <si>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</si>
  <si>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</si>
  <si>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</si>
  <si>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</si>
  <si>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</si>
  <si>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</si>
  <si>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</si>
  <si>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</si>
  <si>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04.07.2015</t>
  </si>
  <si>
    <t>VF</t>
  </si>
  <si>
    <t>Odberateľ:</t>
  </si>
  <si>
    <t>Mesto Rožňava</t>
  </si>
  <si>
    <t>IČO:</t>
  </si>
  <si>
    <t>DIČ:</t>
  </si>
  <si>
    <t>Dodávateľ:</t>
  </si>
  <si>
    <t>Projektant:</t>
  </si>
  <si>
    <t>M3 OP</t>
  </si>
  <si>
    <t>M</t>
  </si>
  <si>
    <t>M2 ZP</t>
  </si>
  <si>
    <t>M2 UP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</si>
  <si>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</si>
  <si>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</si>
  <si>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</si>
  <si>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</si>
  <si>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</si>
  <si>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</si>
  <si>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</si>
  <si>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</si>
  <si>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</si>
  <si>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</si>
  <si>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</si>
  <si>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</si>
  <si>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</si>
  <si>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</si>
  <si>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</si>
  <si>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</si>
  <si>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</si>
  <si>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</si>
  <si>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</si>
  <si>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</si>
  <si>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</si>
  <si>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</si>
  <si>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</si>
  <si>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</si>
  <si>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</si>
  <si>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</si>
  <si>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</si>
  <si>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</si>
  <si>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</si>
  <si>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</si>
  <si>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</si>
  <si>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</si>
  <si>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</si>
  <si>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</si>
  <si>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</si>
  <si>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</si>
  <si>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</si>
  <si>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</si>
  <si>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</si>
  <si>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</si>
  <si>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</si>
  <si>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</si>
  <si>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</si>
  <si>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</t>
  </si>
  <si>
    <t xml:space="preserve">Spracoval:                                         </t>
  </si>
  <si>
    <t xml:space="preserve">Projektant: </t>
  </si>
  <si>
    <t xml:space="preserve">JKSO : </t>
  </si>
  <si>
    <t xml:space="preserve">Dodávateľ: </t>
  </si>
  <si>
    <t>Dátum: 04.07.2015</t>
  </si>
  <si>
    <t>Špecifikovaný</t>
  </si>
  <si>
    <t>Spolu</t>
  </si>
  <si>
    <t>Hmotnosť v tonách</t>
  </si>
  <si>
    <t>Suť v tonách</t>
  </si>
  <si>
    <t>materiál</t>
  </si>
  <si>
    <t>Nh</t>
  </si>
  <si>
    <t>734 - Armatúry</t>
  </si>
  <si>
    <t>735 - Vykurovacie telesá</t>
  </si>
  <si>
    <t xml:space="preserve">PRÁCE A DODÁVKY PSV  spolu: </t>
  </si>
  <si>
    <t>Za rozpočet celkom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</si>
  <si>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</si>
  <si>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</si>
  <si>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</si>
  <si>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</si>
  <si>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</si>
  <si>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</si>
  <si>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</si>
  <si>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</si>
  <si>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</si>
  <si>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</si>
  <si>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</si>
  <si>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</si>
  <si>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</si>
  <si>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</si>
  <si>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</si>
  <si>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</si>
  <si>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</si>
  <si>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</si>
  <si>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</si>
  <si>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</si>
  <si>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</si>
  <si>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</si>
  <si>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</si>
  <si>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</si>
  <si>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</si>
  <si>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</si>
  <si>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</si>
  <si>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</si>
  <si>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</si>
  <si>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</si>
  <si>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</si>
  <si>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Ceny</t>
  </si>
  <si>
    <t>PRÁCE A DODÁVKY PSV</t>
  </si>
  <si>
    <t>731</t>
  </si>
  <si>
    <t xml:space="preserve">73420-0821   </t>
  </si>
  <si>
    <t xml:space="preserve">Demontáž armatúr radiátorových do G 1/2                                                                                 </t>
  </si>
  <si>
    <t xml:space="preserve">kus     </t>
  </si>
  <si>
    <t xml:space="preserve">                    </t>
  </si>
  <si>
    <t>I</t>
  </si>
  <si>
    <t>45.33.11</t>
  </si>
  <si>
    <t xml:space="preserve">73420-9113   </t>
  </si>
  <si>
    <t xml:space="preserve">Montáž armatúr  G 1/2                                                                                                   </t>
  </si>
  <si>
    <t>MAT</t>
  </si>
  <si>
    <t xml:space="preserve">354 91X425   </t>
  </si>
  <si>
    <t xml:space="preserve">Hlavica termostatická mini                                                                                              </t>
  </si>
  <si>
    <t>31.20.10</t>
  </si>
  <si>
    <t xml:space="preserve">HTF 0019            </t>
  </si>
  <si>
    <t xml:space="preserve">73426-1222   </t>
  </si>
  <si>
    <t xml:space="preserve">Termostatický ventil TS-90-V 1/2"                                                                                       </t>
  </si>
  <si>
    <t xml:space="preserve">73426-12226  </t>
  </si>
  <si>
    <t xml:space="preserve">Termostatický ventil TS-90-V AB 3/8", CD                                                                                </t>
  </si>
  <si>
    <t xml:space="preserve">73426-1223   </t>
  </si>
  <si>
    <t xml:space="preserve">Termostatický ventil TS-90- V 3/8"                                                                                      </t>
  </si>
  <si>
    <t xml:space="preserve">73426-12232  </t>
  </si>
  <si>
    <t xml:space="preserve">Termostatický ventil TS-90-V AB 1/2", CD                                                                                </t>
  </si>
  <si>
    <t xml:space="preserve">73426-12235  </t>
  </si>
  <si>
    <t xml:space="preserve">Redukcia 3/4"/1/2"                                                                                                      </t>
  </si>
  <si>
    <t xml:space="preserve">73499-9906   </t>
  </si>
  <si>
    <t xml:space="preserve">Tlaková skúška                                                                                                          </t>
  </si>
  <si>
    <t xml:space="preserve">hod     </t>
  </si>
  <si>
    <t xml:space="preserve">99873-4201   </t>
  </si>
  <si>
    <t xml:space="preserve">Presun hmôt pre armatúry UK v objektoch  výšky do 6 m                                                                   </t>
  </si>
  <si>
    <t xml:space="preserve">%       </t>
  </si>
  <si>
    <t xml:space="preserve">99873-4293   </t>
  </si>
  <si>
    <t xml:space="preserve">Prípl. za zväčšený presun do 500 m pre armatúry UK                                                                      </t>
  </si>
  <si>
    <t xml:space="preserve">734 - Armatúry  spolu: </t>
  </si>
  <si>
    <t xml:space="preserve">73500-0912   </t>
  </si>
  <si>
    <t xml:space="preserve">Vyregulovanie ventilov a kohútov s termost. ovlád. pri oprav                                                            </t>
  </si>
  <si>
    <t xml:space="preserve">73515-8115   </t>
  </si>
  <si>
    <t xml:space="preserve">Vykur. telesá panel. 2 radové,odvzdušnenie                                                                              </t>
  </si>
  <si>
    <t xml:space="preserve">73519-1903   </t>
  </si>
  <si>
    <t xml:space="preserve">Opr. vykur. telies, vyčistenie preplách. telies ocel                                                                    </t>
  </si>
  <si>
    <t xml:space="preserve">m2      </t>
  </si>
  <si>
    <t xml:space="preserve">73519-1910   </t>
  </si>
  <si>
    <t xml:space="preserve">Opr. vykur. telies, napustenie vody do vykur. telies                                                                    </t>
  </si>
  <si>
    <t xml:space="preserve">73549-4811   </t>
  </si>
  <si>
    <t xml:space="preserve">Vypustenie vody pri demont. z vykurovacích telies a potrubia                                                            </t>
  </si>
  <si>
    <t xml:space="preserve">99873-5201   </t>
  </si>
  <si>
    <t xml:space="preserve">Presun hmôt pre vykur. telesá UK v objektoch  výšky do 6 m                                                              </t>
  </si>
  <si>
    <t xml:space="preserve">99873-5293   </t>
  </si>
  <si>
    <t xml:space="preserve">Prípl. za zväčšený presun do 500 m pre vykur. telesá UK                                                                 </t>
  </si>
  <si>
    <t xml:space="preserve">735 - Vykurovacie telesá  spolu: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</si>
</sst>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31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7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7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39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Continuous"/>
    </xf>
    <xf numFmtId="0" fontId="1" fillId="0" borderId="15" xfId="0" applyFont="1" applyBorder="1" applyAlignment="1" applyProtection="1">
      <alignment horizontal="centerContinuous"/>
    </xf>
    <xf numFmtId="0" fontId="1" fillId="0" borderId="16" xfId="0" applyFont="1" applyBorder="1" applyAlignment="1" applyProtection="1">
      <alignment horizontal="centerContinuous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21" xfId="53" applyFont="1" applyBorder="1" applyAlignment="1">
      <alignment horizontal="left" vertical="center"/>
    </xf>
    <xf numFmtId="0" fontId="1" fillId="0" borderId="22" xfId="53" applyFont="1" applyBorder="1" applyAlignment="1">
      <alignment horizontal="left" vertical="center"/>
    </xf>
    <xf numFmtId="0" fontId="1" fillId="0" borderId="22" xfId="53" applyFont="1" applyBorder="1" applyAlignment="1">
      <alignment horizontal="right" vertical="center"/>
    </xf>
    <xf numFmtId="0" fontId="1" fillId="0" borderId="23" xfId="53" applyFont="1" applyBorder="1" applyAlignment="1">
      <alignment horizontal="left" vertical="center"/>
    </xf>
    <xf numFmtId="0" fontId="1" fillId="0" borderId="24" xfId="53" applyFont="1" applyBorder="1" applyAlignment="1">
      <alignment horizontal="left" vertical="center"/>
    </xf>
    <xf numFmtId="0" fontId="1" fillId="0" borderId="25" xfId="53" applyFont="1" applyBorder="1" applyAlignment="1">
      <alignment horizontal="left" vertical="center"/>
    </xf>
    <xf numFmtId="0" fontId="1" fillId="0" borderId="25" xfId="53" applyFont="1" applyBorder="1" applyAlignment="1">
      <alignment horizontal="right" vertical="center"/>
    </xf>
    <xf numFmtId="0" fontId="1" fillId="0" borderId="26" xfId="53" applyFont="1" applyBorder="1" applyAlignment="1">
      <alignment horizontal="left" vertical="center"/>
    </xf>
    <xf numFmtId="0" fontId="1" fillId="0" borderId="27" xfId="53" applyFont="1" applyBorder="1" applyAlignment="1">
      <alignment horizontal="left" vertical="center"/>
    </xf>
    <xf numFmtId="0" fontId="1" fillId="0" borderId="28" xfId="53" applyFont="1" applyBorder="1" applyAlignment="1">
      <alignment horizontal="left" vertical="center"/>
    </xf>
    <xf numFmtId="0" fontId="1" fillId="0" borderId="28" xfId="53" applyFont="1" applyBorder="1" applyAlignment="1">
      <alignment horizontal="right" vertical="center"/>
    </xf>
    <xf numFmtId="0" fontId="1" fillId="0" borderId="29" xfId="53" applyFont="1" applyBorder="1" applyAlignment="1">
      <alignment horizontal="left" vertical="center"/>
    </xf>
    <xf numFmtId="0" fontId="1" fillId="0" borderId="30" xfId="53" applyFont="1" applyBorder="1" applyAlignment="1">
      <alignment horizontal="left" vertical="center"/>
    </xf>
    <xf numFmtId="0" fontId="1" fillId="0" borderId="31" xfId="53" applyFont="1" applyBorder="1" applyAlignment="1">
      <alignment horizontal="right" vertical="center"/>
    </xf>
    <xf numFmtId="0" fontId="1" fillId="0" borderId="31" xfId="53" applyFont="1" applyBorder="1" applyAlignment="1">
      <alignment horizontal="left" vertical="center"/>
    </xf>
    <xf numFmtId="0" fontId="1" fillId="0" borderId="32" xfId="53" applyFont="1" applyBorder="1" applyAlignment="1">
      <alignment horizontal="left" vertical="center"/>
    </xf>
    <xf numFmtId="0" fontId="1" fillId="0" borderId="33" xfId="53" applyFont="1" applyBorder="1" applyAlignment="1">
      <alignment horizontal="left" vertical="center"/>
    </xf>
    <xf numFmtId="0" fontId="1" fillId="0" borderId="34" xfId="53" applyFont="1" applyBorder="1" applyAlignment="1">
      <alignment horizontal="right" vertical="center"/>
    </xf>
    <xf numFmtId="0" fontId="1" fillId="0" borderId="34" xfId="53" applyFont="1" applyBorder="1" applyAlignment="1">
      <alignment horizontal="left" vertical="center"/>
    </xf>
    <xf numFmtId="0" fontId="1" fillId="0" borderId="35" xfId="53" applyFont="1" applyBorder="1" applyAlignment="1">
      <alignment horizontal="left" vertical="center"/>
    </xf>
    <xf numFmtId="0" fontId="1" fillId="0" borderId="36" xfId="53" applyFont="1" applyBorder="1" applyAlignment="1">
      <alignment horizontal="left" vertical="center"/>
    </xf>
    <xf numFmtId="0" fontId="1" fillId="0" borderId="37" xfId="53" applyFont="1" applyBorder="1" applyAlignment="1">
      <alignment horizontal="left" vertical="center"/>
    </xf>
    <xf numFmtId="0" fontId="1" fillId="0" borderId="38" xfId="53" applyFont="1" applyBorder="1" applyAlignment="1">
      <alignment horizontal="left" vertical="center"/>
    </xf>
    <xf numFmtId="0" fontId="1" fillId="0" borderId="39" xfId="53" applyFont="1" applyBorder="1" applyAlignment="1">
      <alignment horizontal="left" vertical="center"/>
    </xf>
    <xf numFmtId="0" fontId="1" fillId="0" borderId="40" xfId="53" applyFont="1" applyBorder="1" applyAlignment="1">
      <alignment horizontal="left" vertical="center"/>
    </xf>
    <xf numFmtId="0" fontId="1" fillId="0" borderId="40" xfId="53" applyFont="1" applyBorder="1" applyAlignment="1">
      <alignment horizontal="center" vertical="center"/>
    </xf>
    <xf numFmtId="0" fontId="1" fillId="0" borderId="41" xfId="53" applyFont="1" applyBorder="1" applyAlignment="1">
      <alignment horizontal="center" vertical="center"/>
    </xf>
    <xf numFmtId="0" fontId="1" fillId="0" borderId="42" xfId="53" applyFont="1" applyBorder="1" applyAlignment="1">
      <alignment horizontal="center" vertical="center"/>
    </xf>
    <xf numFmtId="0" fontId="1" fillId="0" borderId="43" xfId="53" applyFont="1" applyBorder="1" applyAlignment="1">
      <alignment horizontal="center" vertical="center"/>
    </xf>
    <xf numFmtId="0" fontId="1" fillId="0" borderId="44" xfId="53" applyFont="1" applyBorder="1" applyAlignment="1">
      <alignment horizontal="center" vertical="center"/>
    </xf>
    <xf numFmtId="0" fontId="1" fillId="0" borderId="45" xfId="53" applyFont="1" applyBorder="1" applyAlignment="1">
      <alignment horizontal="center" vertical="center"/>
    </xf>
    <xf numFmtId="0" fontId="1" fillId="0" borderId="46" xfId="53" applyFont="1" applyBorder="1" applyAlignment="1">
      <alignment horizontal="left" vertical="center"/>
    </xf>
    <xf numFmtId="0" fontId="1" fillId="0" borderId="47" xfId="53" applyFont="1" applyBorder="1" applyAlignment="1">
      <alignment horizontal="left" vertical="center"/>
    </xf>
    <xf numFmtId="0" fontId="1" fillId="0" borderId="48" xfId="53" applyFont="1" applyBorder="1" applyAlignment="1">
      <alignment horizontal="center" vertical="center"/>
    </xf>
    <xf numFmtId="0" fontId="1" fillId="0" borderId="9" xfId="53" applyFont="1" applyBorder="1" applyAlignment="1">
      <alignment horizontal="left" vertical="center"/>
    </xf>
    <xf numFmtId="0" fontId="1" fillId="0" borderId="49" xfId="53" applyFont="1" applyBorder="1" applyAlignment="1">
      <alignment horizontal="left" vertical="center"/>
    </xf>
    <xf numFmtId="0" fontId="1" fillId="0" borderId="50" xfId="53" applyFont="1" applyBorder="1" applyAlignment="1">
      <alignment horizontal="center" vertical="center"/>
    </xf>
    <xf numFmtId="0" fontId="1" fillId="0" borderId="51" xfId="53" applyFont="1" applyBorder="1" applyAlignment="1">
      <alignment horizontal="left" vertical="center"/>
    </xf>
    <xf numFmtId="0" fontId="1" fillId="0" borderId="52" xfId="53" applyFont="1" applyBorder="1" applyAlignment="1">
      <alignment horizontal="center" vertical="center"/>
    </xf>
    <xf numFmtId="0" fontId="1" fillId="0" borderId="53" xfId="53" applyFont="1" applyBorder="1" applyAlignment="1">
      <alignment horizontal="left" vertical="center"/>
    </xf>
    <xf numFmtId="10" fontId="1" fillId="0" borderId="53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left" vertical="center"/>
    </xf>
    <xf numFmtId="0" fontId="1" fillId="0" borderId="52" xfId="53" applyFont="1" applyBorder="1" applyAlignment="1">
      <alignment horizontal="right" vertical="center"/>
    </xf>
    <xf numFmtId="0" fontId="1" fillId="0" borderId="55" xfId="53" applyFont="1" applyBorder="1" applyAlignment="1">
      <alignment horizontal="center" vertical="center"/>
    </xf>
    <xf numFmtId="0" fontId="1" fillId="0" borderId="56" xfId="53" applyFont="1" applyBorder="1" applyAlignment="1">
      <alignment horizontal="left" vertical="center"/>
    </xf>
    <xf numFmtId="0" fontId="1" fillId="0" borderId="56" xfId="53" applyFont="1" applyBorder="1" applyAlignment="1">
      <alignment horizontal="right" vertical="center"/>
    </xf>
    <xf numFmtId="0" fontId="1" fillId="0" borderId="57" xfId="53" applyFont="1" applyBorder="1" applyAlignment="1">
      <alignment horizontal="right" vertical="center"/>
    </xf>
    <xf numFmtId="3" fontId="1" fillId="0" borderId="0" xfId="53" applyNumberFormat="1" applyFont="1" applyBorder="1" applyAlignment="1">
      <alignment horizontal="right" vertical="center"/>
    </xf>
    <xf numFmtId="0" fontId="1" fillId="0" borderId="55" xfId="53" applyFont="1" applyBorder="1" applyAlignment="1">
      <alignment horizontal="left" vertical="center"/>
    </xf>
    <xf numFmtId="0" fontId="1" fillId="0" borderId="0" xfId="53" applyFont="1" applyBorder="1" applyAlignment="1">
      <alignment horizontal="right" vertical="center"/>
    </xf>
    <xf numFmtId="0" fontId="1" fillId="0" borderId="0" xfId="53" applyFont="1" applyBorder="1" applyAlignment="1">
      <alignment horizontal="left" vertical="center"/>
    </xf>
    <xf numFmtId="0" fontId="1" fillId="0" borderId="58" xfId="53" applyFont="1" applyBorder="1" applyAlignment="1">
      <alignment horizontal="right" vertical="center"/>
    </xf>
    <xf numFmtId="0" fontId="1" fillId="0" borderId="59" xfId="53" applyFont="1" applyBorder="1" applyAlignment="1">
      <alignment horizontal="right" vertical="center"/>
    </xf>
    <xf numFmtId="3" fontId="1" fillId="0" borderId="58" xfId="53" applyNumberFormat="1" applyFont="1" applyBorder="1" applyAlignment="1">
      <alignment horizontal="right" vertical="center"/>
    </xf>
    <xf numFmtId="3" fontId="1" fillId="0" borderId="60" xfId="53" applyNumberFormat="1" applyFont="1" applyBorder="1" applyAlignment="1">
      <alignment horizontal="right" vertical="center"/>
    </xf>
    <xf numFmtId="0" fontId="1" fillId="0" borderId="61" xfId="53" applyFont="1" applyBorder="1" applyAlignment="1">
      <alignment horizontal="left" vertical="center"/>
    </xf>
    <xf numFmtId="0" fontId="1" fillId="0" borderId="56" xfId="53" applyFont="1" applyBorder="1" applyAlignment="1">
      <alignment horizontal="center" vertical="center"/>
    </xf>
    <xf numFmtId="0" fontId="1" fillId="0" borderId="62" xfId="53" applyFont="1" applyBorder="1" applyAlignment="1">
      <alignment horizontal="center" vertical="center"/>
    </xf>
    <xf numFmtId="0" fontId="1" fillId="0" borderId="63" xfId="53" applyFont="1" applyBorder="1" applyAlignment="1">
      <alignment horizontal="left" vertical="center"/>
    </xf>
    <xf numFmtId="0" fontId="1" fillId="0" borderId="0" xfId="53" applyFont="1"/>
    <xf numFmtId="0" fontId="1" fillId="0" borderId="0" xfId="53" applyFont="1" applyAlignment="1">
      <alignment horizontal="left" vertical="center"/>
    </xf>
    <xf numFmtId="0" fontId="1" fillId="0" borderId="42" xfId="53" applyFont="1" applyBorder="1" applyAlignment="1">
      <alignment horizontal="left" vertical="center"/>
    </xf>
    <xf numFmtId="0" fontId="3" fillId="0" borderId="64" xfId="53" applyFont="1" applyBorder="1" applyAlignment="1">
      <alignment horizontal="center" vertical="center"/>
    </xf>
    <xf numFmtId="0" fontId="3" fillId="0" borderId="65" xfId="53" applyFont="1" applyBorder="1" applyAlignment="1">
      <alignment horizontal="center" vertical="center"/>
    </xf>
    <xf numFmtId="0" fontId="1" fillId="0" borderId="66" xfId="53" applyFont="1" applyBorder="1" applyAlignment="1">
      <alignment horizontal="left" vertical="center"/>
    </xf>
    <xf numFmtId="182" fontId="1" fillId="0" borderId="67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right" vertical="center"/>
    </xf>
    <xf numFmtId="0" fontId="1" fillId="0" borderId="68" xfId="53" applyNumberFormat="1" applyFont="1" applyBorder="1" applyAlignment="1">
      <alignment horizontal="left" vertical="center"/>
    </xf>
    <xf numFmtId="10" fontId="1" fillId="0" borderId="34" xfId="53" applyNumberFormat="1" applyFont="1" applyBorder="1" applyAlignment="1">
      <alignment horizontal="right" vertical="center"/>
    </xf>
    <xf numFmtId="10" fontId="1" fillId="0" borderId="25" xfId="53" applyNumberFormat="1" applyFont="1" applyBorder="1" applyAlignment="1">
      <alignment horizontal="right" vertical="center"/>
    </xf>
    <xf numFmtId="10" fontId="1" fillId="0" borderId="69" xfId="53" applyNumberFormat="1" applyFont="1" applyBorder="1" applyAlignment="1">
      <alignment horizontal="right" vertical="center"/>
    </xf>
    <xf numFmtId="0" fontId="1" fillId="0" borderId="21" xfId="53" applyFont="1" applyBorder="1" applyAlignment="1">
      <alignment horizontal="right" vertical="center"/>
    </xf>
    <xf numFmtId="0" fontId="1" fillId="0" borderId="33" xfId="53" applyFont="1" applyBorder="1" applyAlignment="1">
      <alignment horizontal="right" vertical="center"/>
    </xf>
    <xf numFmtId="0" fontId="1" fillId="0" borderId="36" xfId="53" applyFont="1" applyBorder="1" applyAlignment="1">
      <alignment horizontal="right" vertical="center"/>
    </xf>
    <xf numFmtId="0" fontId="1" fillId="0" borderId="37" xfId="53" applyFont="1" applyBorder="1" applyAlignment="1">
      <alignment horizontal="right" vertical="center"/>
    </xf>
    <xf numFmtId="0" fontId="1" fillId="0" borderId="70" xfId="0" applyFont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center"/>
    </xf>
    <xf numFmtId="0" fontId="1" fillId="0" borderId="13" xfId="0" applyNumberFormat="1" applyFont="1" applyBorder="1" applyAlignment="1" applyProtection="1">
      <alignment horizontal="center"/>
    </xf>
    <xf numFmtId="0" fontId="1" fillId="0" borderId="71" xfId="0" applyNumberFormat="1" applyFont="1" applyBorder="1" applyAlignment="1" applyProtection="1">
      <alignment horizontal="center"/>
    </xf>
    <xf numFmtId="0" fontId="1" fillId="0" borderId="17" xfId="0" applyNumberFormat="1" applyFont="1" applyBorder="1" applyAlignment="1" applyProtection="1">
      <alignment horizontal="center"/>
    </xf>
    <xf numFmtId="0" fontId="1" fillId="0" borderId="18" xfId="0" applyNumberFormat="1" applyFont="1" applyBorder="1" applyAlignment="1" applyProtection="1">
      <alignment horizontal="center"/>
    </xf>
    <xf numFmtId="0" fontId="1" fillId="0" borderId="72" xfId="0" applyNumberFormat="1" applyFont="1" applyBorder="1" applyAlignment="1" applyProtection="1">
      <alignment horizontal="center"/>
    </xf>
    <xf numFmtId="0" fontId="1" fillId="0" borderId="0" xfId="52" applyFont="1"/>
    <xf numFmtId="0" fontId="3" fillId="0" borderId="0" xfId="52" applyFont="1"/>
    <xf numFmtId="49" fontId="3" fillId="0" borderId="0" xfId="52" applyNumberFormat="1" applyFont="1"/>
    <xf numFmtId="0" fontId="2" fillId="0" borderId="0" xfId="52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73" xfId="53" applyNumberFormat="1" applyFont="1" applyBorder="1" applyAlignment="1">
      <alignment horizontal="right" vertical="center"/>
    </xf>
    <xf numFmtId="3" fontId="1" fillId="0" borderId="59" xfId="53" applyNumberFormat="1" applyFont="1" applyBorder="1" applyAlignment="1">
      <alignment horizontal="right" vertical="center"/>
    </xf>
    <xf numFmtId="3" fontId="1" fillId="0" borderId="74" xfId="53" applyNumberFormat="1" applyFont="1" applyBorder="1" applyAlignment="1">
      <alignment horizontal="right" vertical="center"/>
    </xf>
    <xf numFmtId="3" fontId="1" fillId="0" borderId="23" xfId="53" applyNumberFormat="1" applyFont="1" applyBorder="1" applyAlignment="1">
      <alignment horizontal="right" vertical="center"/>
    </xf>
    <xf numFmtId="3" fontId="1" fillId="0" borderId="35" xfId="53" applyNumberFormat="1" applyFont="1" applyBorder="1" applyAlignment="1">
      <alignment horizontal="right" vertical="center"/>
    </xf>
    <xf numFmtId="3" fontId="1" fillId="0" borderId="38" xfId="53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6" xfId="53" applyNumberFormat="1" applyFont="1" applyBorder="1" applyAlignment="1">
      <alignment horizontal="right" vertical="center"/>
    </xf>
    <xf numFmtId="4" fontId="1" fillId="0" borderId="75" xfId="53" applyNumberFormat="1" applyFont="1" applyBorder="1" applyAlignment="1">
      <alignment horizontal="right" vertical="center"/>
    </xf>
    <xf numFmtId="4" fontId="1" fillId="0" borderId="9" xfId="53" applyNumberFormat="1" applyFont="1" applyBorder="1" applyAlignment="1">
      <alignment horizontal="right" vertical="center"/>
    </xf>
    <xf numFmtId="4" fontId="1" fillId="0" borderId="76" xfId="53" applyNumberFormat="1" applyFont="1" applyBorder="1" applyAlignment="1">
      <alignment horizontal="right" vertical="center"/>
    </xf>
    <xf numFmtId="4" fontId="1" fillId="0" borderId="77" xfId="53" applyNumberFormat="1" applyFont="1" applyBorder="1" applyAlignment="1">
      <alignment horizontal="right" vertical="center"/>
    </xf>
    <xf numFmtId="4" fontId="1" fillId="0" borderId="51" xfId="53" applyNumberFormat="1" applyFont="1" applyBorder="1" applyAlignment="1">
      <alignment horizontal="right" vertical="center"/>
    </xf>
    <xf numFmtId="4" fontId="1" fillId="0" borderId="54" xfId="53" applyNumberFormat="1" applyFont="1" applyBorder="1" applyAlignment="1">
      <alignment horizontal="right" vertical="center"/>
    </xf>
    <xf numFmtId="4" fontId="1" fillId="0" borderId="78" xfId="53" applyNumberFormat="1" applyFont="1" applyBorder="1" applyAlignment="1">
      <alignment horizontal="right" vertical="center"/>
    </xf>
    <xf numFmtId="4" fontId="1" fillId="0" borderId="53" xfId="53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7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Celkem" xfId="42"/>
    <cellStyle name="data" xfId="43"/>
    <cellStyle name="Dobrá" xfId="44" builtinId="26" customBuiltin="1"/>
    <cellStyle name="Kontrolná bunka" xfId="45" builtinId="23" customBuiltin="1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/>
    <cellStyle name="Neutrálna" xfId="51" builtinId="28" customBuiltin="1"/>
    <cellStyle name="Normálna" xfId="0" builtinId="0"/>
    <cellStyle name="normálne_KLs" xfId="52"/>
    <cellStyle name="normálne_KLv" xfId="53"/>
    <cellStyle name="Poznámka" xfId="54" builtinId="10" customBuiltin="1"/>
    <cellStyle name="Prepojená bunka" xfId="55" builtinId="24" customBuiltin="1"/>
    <cellStyle name="TEXT" xfId="56"/>
    <cellStyle name="Text upozornění" xfId="57"/>
    <cellStyle name="TEXT1" xfId="58"/>
    <cellStyle name="Title" xfId="59"/>
    <cellStyle name="Total" xfId="60"/>
    <cellStyle name="Vstup" xfId="61" builtinId="20" customBuiltin="1"/>
    <cellStyle name="Výpočet" xfId="62" builtinId="22" customBuiltin="1"/>
    <cellStyle name="Výstup" xfId="63" builtinId="21" customBuiltin="1"/>
    <cellStyle name="Vysvetľujúci text" xfId="64" builtinId="53" customBuiltin="1"/>
    <cellStyle name="Warning Text" xfId="65"/>
    <cellStyle name="Zlá" xfId="66" builtinId="27" customBuiltin="1"/>
    <cellStyle name="Zvýraznenie1" xfId="67" builtinId="29" customBuiltin="1"/>
    <cellStyle name="Zvýraznenie2" xfId="68" builtinId="33" customBuiltin="1"/>
    <cellStyle name="Zvýraznenie3" xfId="69" builtinId="37" customBuiltin="1"/>
    <cellStyle name="Zvýraznenie4" xfId="70" builtinId="41" customBuiltin="1"/>
    <cellStyle name="Zvýraznenie5" xfId="71" builtinId="45" customBuiltin="1"/>
    <cellStyle name="Zvýraznenie6" xfId="72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5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/>
  </sheetViews>
  <sheetFormatPr defaultRowHeight="12.75"/>
  <cols>
    <col min="1" max="1" width="0.7109375" style="79" customWidth="1"/>
    <col min="2" max="2" width="3.7109375" style="79" customWidth="1"/>
    <col min="3" max="3" width="6.85546875" style="79" customWidth="1"/>
    <col min="4" max="6" width="14" style="79" customWidth="1"/>
    <col min="7" max="7" width="3.85546875" style="79" customWidth="1"/>
    <col min="8" max="8" width="17.7109375" style="79" customWidth="1"/>
    <col min="9" max="9" width="8.7109375" style="79" customWidth="1"/>
    <col min="10" max="10" width="14" style="79" customWidth="1"/>
    <col min="11" max="11" width="2.28515625" style="79" customWidth="1"/>
    <col min="12" max="12" width="6.85546875" style="79" customWidth="1"/>
    <col min="13" max="23" width="9.140625" style="79"/>
    <col min="24" max="25" width="5.7109375" style="79" customWidth="1"/>
    <col min="26" max="26" width="6.5703125" style="79" customWidth="1"/>
    <col min="27" max="27" width="21.42578125" style="79" customWidth="1"/>
    <col min="28" max="28" width="4.28515625" style="79" customWidth="1"/>
    <col min="29" max="29" width="8.28515625" style="79" customWidth="1"/>
    <col min="30" max="30" width="8.7109375" style="79" customWidth="1"/>
    <col min="31" max="16384" width="9.140625" style="79"/>
  </cols>
  <sheetData>
    <row r="1" spans="2:30" ht="28.5" customHeight="1" thickBot="1">
      <c r="B1" s="80" t="s">
        <v>0</v>
      </c>
      <c r="C1" s="80"/>
      <c r="D1" s="80"/>
      <c r="F1" s="105" t="str">
        <f>CONCATENATE(AA2," ",AB2," ",AC2," ",AD2)</f>
        <v xml:space="preserve">Krycí list rozpočtu v EUR  </v>
      </c>
      <c r="G1" s="80"/>
      <c r="H1" s="80"/>
      <c r="I1" s="80"/>
      <c r="J1" s="80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</row>
    <row r="2" spans="2:30" ht="18" customHeight="1" thickTop="1">
      <c r="B2" s="20"/>
      <c r="C2" s="21" t="s">
        <v>6</v>
      </c>
      <c r="D2" s="21"/>
      <c r="E2" s="21"/>
      <c r="F2" s="21"/>
      <c r="G2" s="22" t="s">
        <v>7</v>
      </c>
      <c r="H2" s="21"/>
      <c r="I2" s="21"/>
      <c r="J2" s="23"/>
      <c r="Z2" s="102" t="s">
        <v>8</v>
      </c>
      <c r="AA2" s="103" t="s">
        <v>9</v>
      </c>
      <c r="AB2" s="103" t="s">
        <v>10</v>
      </c>
      <c r="AC2" s="103"/>
      <c r="AD2" s="104"/>
    </row>
    <row r="3" spans="2:30" ht="18" customHeight="1">
      <c r="B3" s="24"/>
      <c r="C3" s="25"/>
      <c r="D3" s="25"/>
      <c r="E3" s="25"/>
      <c r="F3" s="25"/>
      <c r="G3" s="26" t="s">
        <v>11</v>
      </c>
      <c r="H3" s="25"/>
      <c r="I3" s="25"/>
      <c r="J3" s="27"/>
      <c r="Z3" s="102" t="s">
        <v>12</v>
      </c>
      <c r="AA3" s="103" t="s">
        <v>13</v>
      </c>
      <c r="AB3" s="103" t="s">
        <v>10</v>
      </c>
      <c r="AC3" s="103" t="s">
        <v>14</v>
      </c>
      <c r="AD3" s="104" t="s">
        <v>15</v>
      </c>
    </row>
    <row r="4" spans="2:30" ht="18" customHeight="1">
      <c r="B4" s="28"/>
      <c r="C4" s="29"/>
      <c r="D4" s="29"/>
      <c r="E4" s="29"/>
      <c r="F4" s="29"/>
      <c r="G4" s="30"/>
      <c r="H4" s="29"/>
      <c r="I4" s="29"/>
      <c r="J4" s="31"/>
      <c r="Z4" s="102" t="s">
        <v>16</v>
      </c>
      <c r="AA4" s="103" t="s">
        <v>17</v>
      </c>
      <c r="AB4" s="103" t="s">
        <v>10</v>
      </c>
      <c r="AC4" s="103"/>
      <c r="AD4" s="104"/>
    </row>
    <row r="5" spans="2:30" ht="18" customHeight="1" thickBot="1">
      <c r="B5" s="32"/>
      <c r="C5" s="34" t="s">
        <v>18</v>
      </c>
      <c r="D5" s="34"/>
      <c r="E5" s="34" t="s">
        <v>19</v>
      </c>
      <c r="F5" s="33"/>
      <c r="G5" s="33" t="s">
        <v>20</v>
      </c>
      <c r="H5" s="34"/>
      <c r="I5" s="33" t="s">
        <v>21</v>
      </c>
      <c r="J5" s="35" t="s">
        <v>22</v>
      </c>
      <c r="Z5" s="102" t="s">
        <v>23</v>
      </c>
      <c r="AA5" s="103" t="s">
        <v>13</v>
      </c>
      <c r="AB5" s="103" t="s">
        <v>10</v>
      </c>
      <c r="AC5" s="103" t="s">
        <v>14</v>
      </c>
      <c r="AD5" s="104" t="s">
        <v>15</v>
      </c>
    </row>
    <row r="6" spans="2:30" ht="18" customHeight="1" thickTop="1">
      <c r="B6" s="20"/>
      <c r="C6" s="21" t="s">
        <v>24</v>
      </c>
      <c r="D6" s="21" t="s">
        <v>25</v>
      </c>
      <c r="E6" s="21"/>
      <c r="F6" s="21"/>
      <c r="G6" s="21" t="s">
        <v>26</v>
      </c>
      <c r="H6" s="21"/>
      <c r="I6" s="21"/>
      <c r="J6" s="23"/>
    </row>
    <row r="7" spans="2:30" ht="18" customHeight="1">
      <c r="B7" s="36"/>
      <c r="C7" s="37"/>
      <c r="D7" s="38"/>
      <c r="E7" s="38"/>
      <c r="F7" s="38"/>
      <c r="G7" s="38" t="s">
        <v>27</v>
      </c>
      <c r="H7" s="38"/>
      <c r="I7" s="38"/>
      <c r="J7" s="39"/>
    </row>
    <row r="8" spans="2:30" ht="18" customHeight="1">
      <c r="B8" s="24"/>
      <c r="C8" s="25" t="s">
        <v>28</v>
      </c>
      <c r="D8" s="25"/>
      <c r="E8" s="25"/>
      <c r="F8" s="25"/>
      <c r="G8" s="25" t="s">
        <v>26</v>
      </c>
      <c r="H8" s="25"/>
      <c r="I8" s="25"/>
      <c r="J8" s="27"/>
    </row>
    <row r="9" spans="2:30" ht="18" customHeight="1">
      <c r="B9" s="28"/>
      <c r="C9" s="30"/>
      <c r="D9" s="29"/>
      <c r="E9" s="29"/>
      <c r="F9" s="29"/>
      <c r="G9" s="38" t="s">
        <v>27</v>
      </c>
      <c r="H9" s="29"/>
      <c r="I9" s="29"/>
      <c r="J9" s="31"/>
    </row>
    <row r="10" spans="2:30" ht="18" customHeight="1">
      <c r="B10" s="24"/>
      <c r="C10" s="25" t="s">
        <v>29</v>
      </c>
      <c r="D10" s="25"/>
      <c r="E10" s="25"/>
      <c r="F10" s="25"/>
      <c r="G10" s="25" t="s">
        <v>26</v>
      </c>
      <c r="H10" s="25"/>
      <c r="I10" s="25"/>
      <c r="J10" s="27"/>
    </row>
    <row r="11" spans="2:30" ht="18" customHeight="1" thickBot="1">
      <c r="B11" s="40"/>
      <c r="C11" s="41"/>
      <c r="D11" s="41"/>
      <c r="E11" s="41"/>
      <c r="F11" s="41"/>
      <c r="G11" s="41" t="s">
        <v>27</v>
      </c>
      <c r="H11" s="41"/>
      <c r="I11" s="41"/>
      <c r="J11" s="42"/>
    </row>
    <row r="12" spans="2:30" ht="18" customHeight="1" thickTop="1">
      <c r="B12" s="91">
        <v>1</v>
      </c>
      <c r="C12" s="21" t="s">
        <v>30</v>
      </c>
      <c r="D12" s="21"/>
      <c r="E12" s="21"/>
      <c r="F12" s="108">
        <f>IF(B12&lt;&gt;0,ROUND($J$31/B12,0),0)</f>
        <v>0</v>
      </c>
      <c r="G12" s="22">
        <v>1</v>
      </c>
      <c r="H12" s="21" t="s">
        <v>31</v>
      </c>
      <c r="I12" s="21"/>
      <c r="J12" s="111">
        <f>IF(G12&lt;&gt;0,ROUND($J$31/G12,0),0)</f>
        <v>0</v>
      </c>
    </row>
    <row r="13" spans="2:30" ht="18" customHeight="1">
      <c r="B13" s="92">
        <v>1</v>
      </c>
      <c r="C13" s="38" t="s">
        <v>32</v>
      </c>
      <c r="D13" s="38"/>
      <c r="E13" s="38"/>
      <c r="F13" s="109">
        <f>IF(B13&lt;&gt;0,ROUND($J$31/B13,0),0)</f>
        <v>0</v>
      </c>
      <c r="G13" s="37"/>
      <c r="H13" s="38"/>
      <c r="I13" s="38"/>
      <c r="J13" s="112">
        <f>IF(G13&lt;&gt;0,ROUND($J$31/G13,0),0)</f>
        <v>0</v>
      </c>
    </row>
    <row r="14" spans="2:30" ht="18" customHeight="1" thickBot="1">
      <c r="B14" s="93">
        <v>1</v>
      </c>
      <c r="C14" s="41" t="s">
        <v>33</v>
      </c>
      <c r="D14" s="41"/>
      <c r="E14" s="41"/>
      <c r="F14" s="110">
        <f>IF(B14&lt;&gt;0,ROUND($J$31/B14,0),0)</f>
        <v>0</v>
      </c>
      <c r="G14" s="94"/>
      <c r="H14" s="41"/>
      <c r="I14" s="41"/>
      <c r="J14" s="113">
        <f>IF(G14&lt;&gt;0,ROUND($J$31/G14,0),0)</f>
        <v>0</v>
      </c>
    </row>
    <row r="15" spans="2:30" ht="18" customHeight="1" thickTop="1">
      <c r="B15" s="82" t="s">
        <v>34</v>
      </c>
      <c r="C15" s="44" t="s">
        <v>35</v>
      </c>
      <c r="D15" s="45" t="s">
        <v>36</v>
      </c>
      <c r="E15" s="45" t="s">
        <v>37</v>
      </c>
      <c r="F15" s="46" t="s">
        <v>38</v>
      </c>
      <c r="G15" s="82" t="s">
        <v>39</v>
      </c>
      <c r="H15" s="47" t="s">
        <v>40</v>
      </c>
      <c r="I15" s="48"/>
      <c r="J15" s="49"/>
    </row>
    <row r="16" spans="2:30" ht="18" customHeight="1">
      <c r="B16" s="50">
        <v>1</v>
      </c>
      <c r="C16" s="51" t="s">
        <v>41</v>
      </c>
      <c r="D16" s="124"/>
      <c r="E16" s="124"/>
      <c r="F16" s="125">
        <f>D16+E16</f>
        <v>0</v>
      </c>
      <c r="G16" s="50">
        <v>6</v>
      </c>
      <c r="H16" s="52" t="s">
        <v>42</v>
      </c>
      <c r="I16" s="87"/>
      <c r="J16" s="125">
        <v>0</v>
      </c>
    </row>
    <row r="17" spans="2:10" ht="18" customHeight="1">
      <c r="B17" s="53">
        <v>2</v>
      </c>
      <c r="C17" s="54" t="s">
        <v>43</v>
      </c>
      <c r="D17" s="126">
        <f>Prehlad!H37</f>
        <v>0</v>
      </c>
      <c r="E17" s="126">
        <f>Prehlad!I37</f>
        <v>0</v>
      </c>
      <c r="F17" s="125">
        <f>D17+E17</f>
        <v>0</v>
      </c>
      <c r="G17" s="53">
        <v>7</v>
      </c>
      <c r="H17" s="55" t="s">
        <v>44</v>
      </c>
      <c r="I17" s="25"/>
      <c r="J17" s="127">
        <v>0</v>
      </c>
    </row>
    <row r="18" spans="2:10" ht="18" customHeight="1">
      <c r="B18" s="53">
        <v>3</v>
      </c>
      <c r="C18" s="54" t="s">
        <v>45</v>
      </c>
      <c r="D18" s="126"/>
      <c r="E18" s="126"/>
      <c r="F18" s="125">
        <f>D18+E18</f>
        <v>0</v>
      </c>
      <c r="G18" s="53">
        <v>8</v>
      </c>
      <c r="H18" s="55" t="s">
        <v>46</v>
      </c>
      <c r="I18" s="25"/>
      <c r="J18" s="127">
        <v>0</v>
      </c>
    </row>
    <row r="19" spans="2:10" ht="18" customHeight="1" thickBot="1">
      <c r="B19" s="53">
        <v>4</v>
      </c>
      <c r="C19" s="54" t="s">
        <v>47</v>
      </c>
      <c r="D19" s="126"/>
      <c r="E19" s="126"/>
      <c r="F19" s="128">
        <f>D19+E19</f>
        <v>0</v>
      </c>
      <c r="G19" s="53">
        <v>9</v>
      </c>
      <c r="H19" s="55" t="s">
        <v>48</v>
      </c>
      <c r="I19" s="25"/>
      <c r="J19" s="127">
        <v>0</v>
      </c>
    </row>
    <row r="20" spans="2:10" ht="18" customHeight="1" thickBot="1">
      <c r="B20" s="56">
        <v>5</v>
      </c>
      <c r="C20" s="57" t="s">
        <v>49</v>
      </c>
      <c r="D20" s="129">
        <f>SUM(D16:D19)</f>
        <v>0</v>
      </c>
      <c r="E20" s="130">
        <f>SUM(E16:E19)</f>
        <v>0</v>
      </c>
      <c r="F20" s="131">
        <f>SUM(F16:F19)</f>
        <v>0</v>
      </c>
      <c r="G20" s="58">
        <v>10</v>
      </c>
      <c r="I20" s="86" t="s">
        <v>50</v>
      </c>
      <c r="J20" s="131">
        <f>SUM(J16:J19)</f>
        <v>0</v>
      </c>
    </row>
    <row r="21" spans="2:10" ht="18" customHeight="1" thickTop="1">
      <c r="B21" s="82" t="s">
        <v>51</v>
      </c>
      <c r="C21" s="81"/>
      <c r="D21" s="48" t="s">
        <v>52</v>
      </c>
      <c r="E21" s="48"/>
      <c r="F21" s="49"/>
      <c r="G21" s="82" t="s">
        <v>53</v>
      </c>
      <c r="H21" s="47" t="s">
        <v>54</v>
      </c>
      <c r="I21" s="48"/>
      <c r="J21" s="49"/>
    </row>
    <row r="22" spans="2:10" ht="18" customHeight="1">
      <c r="B22" s="50">
        <v>11</v>
      </c>
      <c r="C22" s="52" t="s">
        <v>55</v>
      </c>
      <c r="D22" s="88" t="s">
        <v>48</v>
      </c>
      <c r="E22" s="90">
        <v>0</v>
      </c>
      <c r="F22" s="125">
        <v>0</v>
      </c>
      <c r="G22" s="53">
        <v>16</v>
      </c>
      <c r="H22" s="55" t="s">
        <v>56</v>
      </c>
      <c r="I22" s="59"/>
      <c r="J22" s="127">
        <v>0</v>
      </c>
    </row>
    <row r="23" spans="2:10" ht="18" customHeight="1">
      <c r="B23" s="53">
        <v>12</v>
      </c>
      <c r="C23" s="55" t="s">
        <v>57</v>
      </c>
      <c r="D23" s="89"/>
      <c r="E23" s="60">
        <v>0</v>
      </c>
      <c r="F23" s="127">
        <v>0</v>
      </c>
      <c r="G23" s="53">
        <v>17</v>
      </c>
      <c r="H23" s="55" t="s">
        <v>58</v>
      </c>
      <c r="I23" s="59"/>
      <c r="J23" s="127">
        <v>0</v>
      </c>
    </row>
    <row r="24" spans="2:10" ht="18" customHeight="1">
      <c r="B24" s="53">
        <v>13</v>
      </c>
      <c r="C24" s="55" t="s">
        <v>59</v>
      </c>
      <c r="D24" s="89"/>
      <c r="E24" s="60">
        <v>0</v>
      </c>
      <c r="F24" s="127">
        <v>0</v>
      </c>
      <c r="G24" s="53">
        <v>18</v>
      </c>
      <c r="H24" s="55" t="s">
        <v>60</v>
      </c>
      <c r="I24" s="59"/>
      <c r="J24" s="127">
        <v>0</v>
      </c>
    </row>
    <row r="25" spans="2:10" ht="18" customHeight="1" thickBot="1">
      <c r="B25" s="53">
        <v>14</v>
      </c>
      <c r="C25" s="55" t="s">
        <v>48</v>
      </c>
      <c r="D25" s="89"/>
      <c r="E25" s="60">
        <v>0</v>
      </c>
      <c r="F25" s="127">
        <v>0</v>
      </c>
      <c r="G25" s="53">
        <v>19</v>
      </c>
      <c r="H25" s="55" t="s">
        <v>48</v>
      </c>
      <c r="I25" s="59"/>
      <c r="J25" s="127">
        <v>0</v>
      </c>
    </row>
    <row r="26" spans="2:10" ht="18" customHeight="1" thickBot="1">
      <c r="B26" s="56">
        <v>15</v>
      </c>
      <c r="C26" s="61"/>
      <c r="D26" s="62"/>
      <c r="E26" s="62" t="s">
        <v>61</v>
      </c>
      <c r="F26" s="131">
        <f>SUM(F22:F25)</f>
        <v>0</v>
      </c>
      <c r="G26" s="56">
        <v>20</v>
      </c>
      <c r="H26" s="61"/>
      <c r="I26" s="62" t="s">
        <v>62</v>
      </c>
      <c r="J26" s="131">
        <f>SUM(J22:J25)</f>
        <v>0</v>
      </c>
    </row>
    <row r="27" spans="2:10" ht="18" customHeight="1" thickTop="1">
      <c r="B27" s="63"/>
      <c r="C27" s="64" t="s">
        <v>63</v>
      </c>
      <c r="D27" s="65"/>
      <c r="E27" s="66" t="s">
        <v>64</v>
      </c>
      <c r="F27" s="67"/>
      <c r="G27" s="82" t="s">
        <v>65</v>
      </c>
      <c r="H27" s="47" t="s">
        <v>66</v>
      </c>
      <c r="I27" s="48"/>
      <c r="J27" s="49"/>
    </row>
    <row r="28" spans="2:10" ht="18" customHeight="1">
      <c r="B28" s="68"/>
      <c r="C28" s="69"/>
      <c r="D28" s="70"/>
      <c r="E28" s="71"/>
      <c r="F28" s="67"/>
      <c r="G28" s="50">
        <v>21</v>
      </c>
      <c r="H28" s="52"/>
      <c r="I28" s="72" t="s">
        <v>67</v>
      </c>
      <c r="J28" s="125">
        <f>ROUND(F20,2)+J20+F26+J26</f>
        <v>0</v>
      </c>
    </row>
    <row r="29" spans="2:10" ht="18" customHeight="1">
      <c r="B29" s="68"/>
      <c r="C29" s="70" t="s">
        <v>68</v>
      </c>
      <c r="D29" s="70"/>
      <c r="E29" s="73"/>
      <c r="F29" s="67"/>
      <c r="G29" s="53">
        <v>22</v>
      </c>
      <c r="H29" s="55" t="s">
        <v>69</v>
      </c>
      <c r="I29" s="132">
        <f>J28-I30</f>
        <v>0</v>
      </c>
      <c r="J29" s="127">
        <f>ROUND((I29*20)/100,2)</f>
        <v>0</v>
      </c>
    </row>
    <row r="30" spans="2:10" ht="18" customHeight="1" thickBot="1">
      <c r="B30" s="24"/>
      <c r="C30" s="25" t="s">
        <v>70</v>
      </c>
      <c r="D30" s="25"/>
      <c r="E30" s="73"/>
      <c r="F30" s="67"/>
      <c r="G30" s="53">
        <v>23</v>
      </c>
      <c r="H30" s="55" t="s">
        <v>71</v>
      </c>
      <c r="I30" s="132">
        <f>SUMIF(Prehlad!O11:O9999,0,Prehlad!J11:J9999)</f>
        <v>0</v>
      </c>
      <c r="J30" s="127">
        <f>ROUND((I30*0)/100,1)</f>
        <v>0</v>
      </c>
    </row>
    <row r="31" spans="2:10" ht="18" customHeight="1" thickBot="1">
      <c r="B31" s="68"/>
      <c r="C31" s="70"/>
      <c r="D31" s="70"/>
      <c r="E31" s="73"/>
      <c r="F31" s="67"/>
      <c r="G31" s="56">
        <v>24</v>
      </c>
      <c r="H31" s="61"/>
      <c r="I31" s="62" t="s">
        <v>72</v>
      </c>
      <c r="J31" s="131">
        <f>SUM(J28:J30)</f>
        <v>0</v>
      </c>
    </row>
    <row r="32" spans="2:10" ht="18" customHeight="1" thickTop="1" thickBot="1">
      <c r="B32" s="63"/>
      <c r="C32" s="70"/>
      <c r="D32" s="67"/>
      <c r="E32" s="74"/>
      <c r="F32" s="67"/>
      <c r="G32" s="83" t="s">
        <v>73</v>
      </c>
      <c r="H32" s="84" t="s">
        <v>74</v>
      </c>
      <c r="I32" s="43"/>
      <c r="J32" s="85">
        <v>0</v>
      </c>
    </row>
    <row r="33" spans="2:10" ht="18" customHeight="1" thickTop="1">
      <c r="B33" s="75"/>
      <c r="C33" s="76"/>
      <c r="D33" s="64" t="s">
        <v>75</v>
      </c>
      <c r="E33" s="76"/>
      <c r="F33" s="76"/>
      <c r="G33" s="76"/>
      <c r="H33" s="76" t="s">
        <v>76</v>
      </c>
      <c r="I33" s="76"/>
      <c r="J33" s="77"/>
    </row>
    <row r="34" spans="2:10" ht="18" customHeight="1">
      <c r="B34" s="68"/>
      <c r="C34" s="69"/>
      <c r="D34" s="70"/>
      <c r="E34" s="70"/>
      <c r="F34" s="69"/>
      <c r="G34" s="70"/>
      <c r="H34" s="70"/>
      <c r="I34" s="70"/>
      <c r="J34" s="78"/>
    </row>
    <row r="35" spans="2:10" ht="18" customHeight="1">
      <c r="B35" s="68"/>
      <c r="C35" s="70" t="s">
        <v>68</v>
      </c>
      <c r="D35" s="70"/>
      <c r="E35" s="70"/>
      <c r="F35" s="69"/>
      <c r="G35" s="70" t="s">
        <v>68</v>
      </c>
      <c r="H35" s="70"/>
      <c r="I35" s="70"/>
      <c r="J35" s="78"/>
    </row>
    <row r="36" spans="2:10" ht="18" customHeight="1">
      <c r="B36" s="24"/>
      <c r="C36" s="25" t="s">
        <v>70</v>
      </c>
      <c r="D36" s="25"/>
      <c r="E36" s="25"/>
      <c r="F36" s="26"/>
      <c r="G36" s="25" t="s">
        <v>70</v>
      </c>
      <c r="H36" s="25"/>
      <c r="I36" s="25"/>
      <c r="J36" s="27"/>
    </row>
    <row r="37" spans="2:10" ht="18" customHeight="1">
      <c r="B37" s="68"/>
      <c r="C37" s="70" t="s">
        <v>64</v>
      </c>
      <c r="D37" s="70"/>
      <c r="E37" s="70"/>
      <c r="F37" s="69"/>
      <c r="G37" s="70" t="s">
        <v>64</v>
      </c>
      <c r="H37" s="70"/>
      <c r="I37" s="70"/>
      <c r="J37" s="78"/>
    </row>
    <row r="38" spans="2:10" ht="18" customHeight="1">
      <c r="B38" s="68"/>
      <c r="C38" s="70"/>
      <c r="D38" s="70"/>
      <c r="E38" s="70"/>
      <c r="F38" s="70"/>
      <c r="G38" s="70"/>
      <c r="H38" s="70"/>
      <c r="I38" s="70"/>
      <c r="J38" s="78"/>
    </row>
    <row r="39" spans="2:10" ht="18" customHeight="1">
      <c r="B39" s="68"/>
      <c r="C39" s="70"/>
      <c r="D39" s="70"/>
      <c r="E39" s="70"/>
      <c r="F39" s="70"/>
      <c r="G39" s="70"/>
      <c r="H39" s="70"/>
      <c r="I39" s="70"/>
      <c r="J39" s="78"/>
    </row>
    <row r="40" spans="2:10" ht="18" customHeight="1">
      <c r="B40" s="68"/>
      <c r="C40" s="70"/>
      <c r="D40" s="70"/>
      <c r="E40" s="70"/>
      <c r="F40" s="70"/>
      <c r="G40" s="70"/>
      <c r="H40" s="70"/>
      <c r="I40" s="70"/>
      <c r="J40" s="78"/>
    </row>
    <row r="41" spans="2:10" ht="18" customHeight="1" thickBot="1">
      <c r="B41" s="40"/>
      <c r="C41" s="41"/>
      <c r="D41" s="41"/>
      <c r="E41" s="41"/>
      <c r="F41" s="41"/>
      <c r="G41" s="41"/>
      <c r="H41" s="41"/>
      <c r="I41" s="41"/>
      <c r="J41" s="42"/>
    </row>
    <row r="42" spans="2:10" ht="14.25" customHeight="1" thickTop="1"/>
    <row r="43" spans="2:10" ht="2.25" customHeight="1"/>
  </sheetData>
  <phoneticPr fontId="0" type="noConversion"/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9"/>
  <sheetViews>
    <sheetView showGridLines="0" workbookViewId="0">
      <pane ySplit="10" topLeftCell="A11" activePane="bottomLeft" state="frozen"/>
      <selection pane="bottomLeft" activeCell="E34" sqref="E34"/>
    </sheetView>
  </sheetViews>
  <sheetFormatPr defaultRowHeight="12.75"/>
  <cols>
    <col min="1" max="1" width="4.140625" style="114" customWidth="1"/>
    <col min="2" max="2" width="5" style="115" customWidth="1"/>
    <col min="3" max="3" width="13" style="116" customWidth="1"/>
    <col min="4" max="4" width="35.7109375" style="123" customWidth="1"/>
    <col min="5" max="5" width="10.7109375" style="118" customWidth="1"/>
    <col min="6" max="6" width="5.28515625" style="117" customWidth="1"/>
    <col min="7" max="7" width="9.7109375" style="119" customWidth="1"/>
    <col min="8" max="9" width="9.7109375" style="119" hidden="1" customWidth="1"/>
    <col min="10" max="10" width="10.7109375" style="119" customWidth="1"/>
    <col min="11" max="11" width="7.42578125" style="120" hidden="1" customWidth="1"/>
    <col min="12" max="12" width="8.28515625" style="120" hidden="1" customWidth="1"/>
    <col min="13" max="13" width="9.140625" style="118" hidden="1" customWidth="1"/>
    <col min="14" max="14" width="7" style="118" hidden="1" customWidth="1"/>
    <col min="15" max="15" width="3.5703125" style="117" customWidth="1"/>
    <col min="16" max="16" width="12.7109375" style="117" hidden="1" customWidth="1"/>
    <col min="17" max="19" width="13.28515625" style="118" hidden="1" customWidth="1"/>
    <col min="20" max="20" width="10.5703125" style="121" hidden="1" customWidth="1"/>
    <col min="21" max="21" width="10.28515625" style="121" hidden="1" customWidth="1"/>
    <col min="22" max="22" width="5.7109375" style="121" hidden="1" customWidth="1"/>
    <col min="23" max="23" width="9.140625" style="122"/>
    <col min="24" max="25" width="5.7109375" style="117" customWidth="1"/>
    <col min="26" max="26" width="6.5703125" style="117" customWidth="1"/>
    <col min="27" max="27" width="24.85546875" style="117" customWidth="1"/>
    <col min="28" max="28" width="4.28515625" style="117" customWidth="1"/>
    <col min="29" max="29" width="8.28515625" style="117" customWidth="1"/>
    <col min="30" max="30" width="8.7109375" style="117" customWidth="1"/>
    <col min="31" max="34" width="9.140625" style="117"/>
    <col min="35" max="16384" width="9.140625" style="1"/>
  </cols>
  <sheetData>
    <row r="1" spans="1:34">
      <c r="A1" s="19" t="s">
        <v>77</v>
      </c>
      <c r="B1" s="1"/>
      <c r="C1" s="1"/>
      <c r="D1" s="1"/>
      <c r="E1" s="19" t="s">
        <v>78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  <c r="AE1" s="1"/>
      <c r="AF1" s="1"/>
      <c r="AG1" s="1"/>
      <c r="AH1" s="1"/>
    </row>
    <row r="2" spans="1:34">
      <c r="A2" s="19" t="s">
        <v>79</v>
      </c>
      <c r="B2" s="1"/>
      <c r="C2" s="1"/>
      <c r="D2" s="1"/>
      <c r="E2" s="19" t="s">
        <v>80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2" t="s">
        <v>8</v>
      </c>
      <c r="AA2" s="103" t="s">
        <v>93</v>
      </c>
      <c r="AB2" s="103" t="s">
        <v>10</v>
      </c>
      <c r="AC2" s="103"/>
      <c r="AD2" s="104"/>
      <c r="AE2" s="1"/>
      <c r="AF2" s="1"/>
      <c r="AG2" s="1"/>
      <c r="AH2" s="1"/>
    </row>
    <row r="3" spans="1:34">
      <c r="A3" s="19" t="s">
        <v>81</v>
      </c>
      <c r="B3" s="1"/>
      <c r="C3" s="1"/>
      <c r="D3" s="1"/>
      <c r="E3" s="19" t="s">
        <v>82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2" t="s">
        <v>12</v>
      </c>
      <c r="AA3" s="103" t="s">
        <v>94</v>
      </c>
      <c r="AB3" s="103" t="s">
        <v>10</v>
      </c>
      <c r="AC3" s="103" t="s">
        <v>14</v>
      </c>
      <c r="AD3" s="104" t="s">
        <v>15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2" t="s">
        <v>16</v>
      </c>
      <c r="AA4" s="103" t="s">
        <v>95</v>
      </c>
      <c r="AB4" s="103" t="s">
        <v>10</v>
      </c>
      <c r="AC4" s="103"/>
      <c r="AD4" s="104"/>
      <c r="AE4" s="1"/>
      <c r="AF4" s="1"/>
      <c r="AG4" s="1"/>
      <c r="AH4" s="1"/>
    </row>
    <row r="5" spans="1:34">
      <c r="A5" s="19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2" t="s">
        <v>23</v>
      </c>
      <c r="AA5" s="103" t="s">
        <v>94</v>
      </c>
      <c r="AB5" s="103" t="s">
        <v>10</v>
      </c>
      <c r="AC5" s="103" t="s">
        <v>14</v>
      </c>
      <c r="AD5" s="104" t="s">
        <v>15</v>
      </c>
      <c r="AE5" s="1"/>
      <c r="AF5" s="1"/>
      <c r="AG5" s="1"/>
      <c r="AH5" s="1"/>
    </row>
    <row r="6" spans="1:34">
      <c r="A6" s="1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25</v>
      </c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96</v>
      </c>
      <c r="B9" s="10" t="s">
        <v>97</v>
      </c>
      <c r="C9" s="10" t="s">
        <v>98</v>
      </c>
      <c r="D9" s="10" t="s">
        <v>99</v>
      </c>
      <c r="E9" s="10" t="s">
        <v>100</v>
      </c>
      <c r="F9" s="10" t="s">
        <v>101</v>
      </c>
      <c r="G9" s="10" t="s">
        <v>102</v>
      </c>
      <c r="H9" s="10" t="s">
        <v>36</v>
      </c>
      <c r="I9" s="10" t="s">
        <v>83</v>
      </c>
      <c r="J9" s="10" t="s">
        <v>84</v>
      </c>
      <c r="K9" s="11" t="s">
        <v>85</v>
      </c>
      <c r="L9" s="12"/>
      <c r="M9" s="13" t="s">
        <v>86</v>
      </c>
      <c r="N9" s="12"/>
      <c r="O9" s="95" t="s">
        <v>103</v>
      </c>
      <c r="P9" s="96" t="s">
        <v>104</v>
      </c>
      <c r="Q9" s="97" t="s">
        <v>100</v>
      </c>
      <c r="R9" s="97" t="s">
        <v>100</v>
      </c>
      <c r="S9" s="98" t="s">
        <v>100</v>
      </c>
      <c r="T9" s="106" t="s">
        <v>105</v>
      </c>
      <c r="U9" s="106" t="s">
        <v>106</v>
      </c>
      <c r="V9" s="106" t="s">
        <v>107</v>
      </c>
      <c r="W9" s="107" t="s">
        <v>88</v>
      </c>
      <c r="X9" s="107" t="s">
        <v>108</v>
      </c>
      <c r="Y9" s="107" t="s">
        <v>109</v>
      </c>
      <c r="Z9" s="1"/>
      <c r="AA9" s="1"/>
      <c r="AB9" s="1" t="s">
        <v>107</v>
      </c>
      <c r="AC9" s="1"/>
      <c r="AD9" s="1"/>
      <c r="AE9" s="1"/>
      <c r="AF9" s="1"/>
      <c r="AG9" s="1"/>
      <c r="AH9" s="1"/>
    </row>
    <row r="10" spans="1:34" ht="13.5" thickBot="1">
      <c r="A10" s="14" t="s">
        <v>110</v>
      </c>
      <c r="B10" s="15" t="s">
        <v>111</v>
      </c>
      <c r="C10" s="16"/>
      <c r="D10" s="15" t="s">
        <v>112</v>
      </c>
      <c r="E10" s="15" t="s">
        <v>113</v>
      </c>
      <c r="F10" s="15" t="s">
        <v>114</v>
      </c>
      <c r="G10" s="15" t="s">
        <v>115</v>
      </c>
      <c r="H10" s="15" t="s">
        <v>116</v>
      </c>
      <c r="I10" s="15" t="s">
        <v>87</v>
      </c>
      <c r="J10" s="15"/>
      <c r="K10" s="15" t="s">
        <v>102</v>
      </c>
      <c r="L10" s="15" t="s">
        <v>84</v>
      </c>
      <c r="M10" s="17" t="s">
        <v>102</v>
      </c>
      <c r="N10" s="15" t="s">
        <v>84</v>
      </c>
      <c r="O10" s="18" t="s">
        <v>117</v>
      </c>
      <c r="P10" s="99"/>
      <c r="Q10" s="100" t="s">
        <v>118</v>
      </c>
      <c r="R10" s="100" t="s">
        <v>119</v>
      </c>
      <c r="S10" s="101" t="s">
        <v>120</v>
      </c>
      <c r="T10" s="106" t="s">
        <v>121</v>
      </c>
      <c r="U10" s="106" t="s">
        <v>122</v>
      </c>
      <c r="V10" s="106" t="s">
        <v>123</v>
      </c>
      <c r="W10" s="107"/>
      <c r="X10" s="1"/>
      <c r="Y10" s="1"/>
      <c r="Z10" s="1"/>
      <c r="AA10" s="1"/>
      <c r="AB10" s="1" t="s">
        <v>124</v>
      </c>
      <c r="AC10" s="1"/>
      <c r="AD10" s="1"/>
      <c r="AE10" s="1"/>
      <c r="AF10" s="1"/>
      <c r="AG10" s="1"/>
      <c r="AH10" s="1"/>
    </row>
    <row r="11" spans="1:34" ht="13.5" thickTop="1"/>
    <row r="12" spans="1:34">
      <c r="B12" s="133" t="s">
        <v>125</v>
      </c>
    </row>
    <row r="13" spans="1:34">
      <c r="B13" s="116" t="s">
        <v>89</v>
      </c>
    </row>
    <row r="14" spans="1:34">
      <c r="A14" s="114">
        <v>1</v>
      </c>
      <c r="B14" s="115" t="s">
        <v>126</v>
      </c>
      <c r="C14" s="116" t="s">
        <v>127</v>
      </c>
      <c r="D14" s="123" t="s">
        <v>128</v>
      </c>
      <c r="E14" s="118">
        <v>80</v>
      </c>
      <c r="F14" s="117" t="s">
        <v>129</v>
      </c>
      <c r="H14" s="119">
        <f>ROUND(E14*G14, 2)</f>
        <v>0</v>
      </c>
      <c r="J14" s="119">
        <f t="shared" ref="J14:J24" si="0">ROUND(E14*G14, 2)</f>
        <v>0</v>
      </c>
      <c r="K14" s="120">
        <v>1.2E-4</v>
      </c>
      <c r="L14" s="120">
        <f>E14*K14</f>
        <v>9.6000000000000009E-3</v>
      </c>
      <c r="O14" s="117">
        <v>20</v>
      </c>
      <c r="P14" s="117" t="s">
        <v>130</v>
      </c>
      <c r="V14" s="121" t="s">
        <v>131</v>
      </c>
      <c r="W14" s="122">
        <v>13.28</v>
      </c>
      <c r="Z14" s="117" t="s">
        <v>132</v>
      </c>
      <c r="AA14" s="117">
        <v>502044902644</v>
      </c>
      <c r="AB14" s="117">
        <v>1</v>
      </c>
    </row>
    <row r="15" spans="1:34">
      <c r="A15" s="114">
        <v>2</v>
      </c>
      <c r="B15" s="115" t="s">
        <v>126</v>
      </c>
      <c r="C15" s="116" t="s">
        <v>133</v>
      </c>
      <c r="D15" s="123" t="s">
        <v>134</v>
      </c>
      <c r="E15" s="118">
        <v>80</v>
      </c>
      <c r="F15" s="117" t="s">
        <v>129</v>
      </c>
      <c r="H15" s="119">
        <f>ROUND(E15*G15, 2)</f>
        <v>0</v>
      </c>
      <c r="J15" s="119">
        <f t="shared" si="0"/>
        <v>0</v>
      </c>
      <c r="O15" s="117">
        <v>20</v>
      </c>
      <c r="P15" s="117" t="s">
        <v>130</v>
      </c>
      <c r="V15" s="121" t="s">
        <v>131</v>
      </c>
      <c r="W15" s="122">
        <v>13.2</v>
      </c>
      <c r="Z15" s="117" t="s">
        <v>132</v>
      </c>
      <c r="AA15" s="117">
        <v>8904030002004</v>
      </c>
      <c r="AB15" s="117">
        <v>7</v>
      </c>
    </row>
    <row r="16" spans="1:34">
      <c r="A16" s="114">
        <v>3</v>
      </c>
      <c r="B16" s="115" t="s">
        <v>135</v>
      </c>
      <c r="C16" s="116" t="s">
        <v>136</v>
      </c>
      <c r="D16" s="123" t="s">
        <v>137</v>
      </c>
      <c r="E16" s="118">
        <v>80</v>
      </c>
      <c r="F16" s="117" t="s">
        <v>129</v>
      </c>
      <c r="I16" s="119">
        <f>ROUND(E16*G16, 2)</f>
        <v>0</v>
      </c>
      <c r="J16" s="119">
        <f t="shared" si="0"/>
        <v>0</v>
      </c>
      <c r="O16" s="117">
        <v>20</v>
      </c>
      <c r="P16" s="117" t="s">
        <v>130</v>
      </c>
      <c r="V16" s="121" t="s">
        <v>53</v>
      </c>
      <c r="Z16" s="117" t="s">
        <v>138</v>
      </c>
      <c r="AA16" s="117" t="s">
        <v>139</v>
      </c>
      <c r="AB16" s="117">
        <v>8</v>
      </c>
    </row>
    <row r="17" spans="1:28">
      <c r="A17" s="114">
        <v>4</v>
      </c>
      <c r="B17" s="115" t="s">
        <v>126</v>
      </c>
      <c r="C17" s="116" t="s">
        <v>140</v>
      </c>
      <c r="D17" s="123" t="s">
        <v>141</v>
      </c>
      <c r="E17" s="118">
        <v>55</v>
      </c>
      <c r="F17" s="117" t="s">
        <v>129</v>
      </c>
      <c r="H17" s="119">
        <f t="shared" ref="H17:H24" si="1">ROUND(E17*G17, 2)</f>
        <v>0</v>
      </c>
      <c r="J17" s="119">
        <f t="shared" si="0"/>
        <v>0</v>
      </c>
      <c r="K17" s="120">
        <v>9.0000000000000006E-5</v>
      </c>
      <c r="L17" s="120">
        <f>E17*K17</f>
        <v>4.9500000000000004E-3</v>
      </c>
      <c r="O17" s="117">
        <v>20</v>
      </c>
      <c r="P17" s="117" t="s">
        <v>130</v>
      </c>
      <c r="V17" s="121" t="s">
        <v>131</v>
      </c>
      <c r="W17" s="122">
        <v>4.51</v>
      </c>
      <c r="Z17" s="117" t="s">
        <v>132</v>
      </c>
      <c r="AA17" s="117">
        <v>8904040002001</v>
      </c>
      <c r="AB17" s="117">
        <v>7</v>
      </c>
    </row>
    <row r="18" spans="1:28">
      <c r="A18" s="114">
        <v>5</v>
      </c>
      <c r="B18" s="115" t="s">
        <v>126</v>
      </c>
      <c r="C18" s="116" t="s">
        <v>142</v>
      </c>
      <c r="D18" s="123" t="s">
        <v>143</v>
      </c>
      <c r="E18" s="118">
        <v>8</v>
      </c>
      <c r="F18" s="117" t="s">
        <v>129</v>
      </c>
      <c r="H18" s="119">
        <f t="shared" si="1"/>
        <v>0</v>
      </c>
      <c r="J18" s="119">
        <f t="shared" si="0"/>
        <v>0</v>
      </c>
      <c r="K18" s="120">
        <v>9.0000000000000006E-5</v>
      </c>
      <c r="L18" s="120">
        <f>E18*K18</f>
        <v>7.2000000000000005E-4</v>
      </c>
      <c r="O18" s="117">
        <v>20</v>
      </c>
      <c r="P18" s="117" t="s">
        <v>130</v>
      </c>
      <c r="V18" s="121" t="s">
        <v>131</v>
      </c>
      <c r="W18" s="122">
        <v>0.65600000000000003</v>
      </c>
      <c r="Z18" s="117" t="s">
        <v>132</v>
      </c>
      <c r="AA18" s="117">
        <v>8904040002001</v>
      </c>
      <c r="AB18" s="117">
        <v>7</v>
      </c>
    </row>
    <row r="19" spans="1:28">
      <c r="A19" s="114">
        <v>6</v>
      </c>
      <c r="B19" s="115" t="s">
        <v>126</v>
      </c>
      <c r="C19" s="116" t="s">
        <v>144</v>
      </c>
      <c r="D19" s="123" t="s">
        <v>145</v>
      </c>
      <c r="E19" s="118">
        <v>10</v>
      </c>
      <c r="F19" s="117" t="s">
        <v>129</v>
      </c>
      <c r="H19" s="119">
        <f t="shared" si="1"/>
        <v>0</v>
      </c>
      <c r="J19" s="119">
        <f t="shared" si="0"/>
        <v>0</v>
      </c>
      <c r="K19" s="120">
        <v>1.2999999999999999E-4</v>
      </c>
      <c r="L19" s="120">
        <f>E19*K19</f>
        <v>1.2999999999999999E-3</v>
      </c>
      <c r="O19" s="117">
        <v>20</v>
      </c>
      <c r="P19" s="117" t="s">
        <v>130</v>
      </c>
      <c r="V19" s="121" t="s">
        <v>131</v>
      </c>
      <c r="W19" s="122">
        <v>0.82</v>
      </c>
      <c r="Z19" s="117" t="s">
        <v>132</v>
      </c>
      <c r="AA19" s="117">
        <v>8904040002002</v>
      </c>
      <c r="AB19" s="117">
        <v>7</v>
      </c>
    </row>
    <row r="20" spans="1:28">
      <c r="A20" s="114">
        <v>7</v>
      </c>
      <c r="B20" s="115" t="s">
        <v>126</v>
      </c>
      <c r="C20" s="116" t="s">
        <v>146</v>
      </c>
      <c r="D20" s="123" t="s">
        <v>147</v>
      </c>
      <c r="E20" s="118">
        <v>7</v>
      </c>
      <c r="F20" s="117" t="s">
        <v>129</v>
      </c>
      <c r="H20" s="119">
        <f t="shared" si="1"/>
        <v>0</v>
      </c>
      <c r="J20" s="119">
        <f t="shared" si="0"/>
        <v>0</v>
      </c>
      <c r="K20" s="120">
        <v>1.2999999999999999E-4</v>
      </c>
      <c r="L20" s="120">
        <f>E20*K20</f>
        <v>9.0999999999999989E-4</v>
      </c>
      <c r="O20" s="117">
        <v>20</v>
      </c>
      <c r="P20" s="117" t="s">
        <v>130</v>
      </c>
      <c r="V20" s="121" t="s">
        <v>131</v>
      </c>
      <c r="W20" s="122">
        <v>0.57399999999999995</v>
      </c>
      <c r="Z20" s="117" t="s">
        <v>132</v>
      </c>
      <c r="AA20" s="117">
        <v>8904040002002</v>
      </c>
      <c r="AB20" s="117">
        <v>7</v>
      </c>
    </row>
    <row r="21" spans="1:28">
      <c r="A21" s="114">
        <v>8</v>
      </c>
      <c r="B21" s="115" t="s">
        <v>126</v>
      </c>
      <c r="C21" s="116" t="s">
        <v>148</v>
      </c>
      <c r="D21" s="123" t="s">
        <v>149</v>
      </c>
      <c r="E21" s="118">
        <v>6</v>
      </c>
      <c r="F21" s="117" t="s">
        <v>129</v>
      </c>
      <c r="H21" s="119">
        <f t="shared" si="1"/>
        <v>0</v>
      </c>
      <c r="J21" s="119">
        <f t="shared" si="0"/>
        <v>0</v>
      </c>
      <c r="K21" s="120">
        <v>1.2999999999999999E-4</v>
      </c>
      <c r="L21" s="120">
        <f>E21*K21</f>
        <v>7.7999999999999988E-4</v>
      </c>
      <c r="O21" s="117">
        <v>20</v>
      </c>
      <c r="P21" s="117" t="s">
        <v>130</v>
      </c>
      <c r="V21" s="121" t="s">
        <v>131</v>
      </c>
      <c r="W21" s="122">
        <v>0.49199999999999999</v>
      </c>
      <c r="Z21" s="117" t="s">
        <v>132</v>
      </c>
      <c r="AA21" s="117">
        <v>8904040002002</v>
      </c>
      <c r="AB21" s="117">
        <v>7</v>
      </c>
    </row>
    <row r="22" spans="1:28">
      <c r="A22" s="114">
        <v>9</v>
      </c>
      <c r="B22" s="115" t="s">
        <v>126</v>
      </c>
      <c r="C22" s="116" t="s">
        <v>150</v>
      </c>
      <c r="D22" s="123" t="s">
        <v>151</v>
      </c>
      <c r="E22" s="118">
        <v>72</v>
      </c>
      <c r="F22" s="117" t="s">
        <v>152</v>
      </c>
      <c r="H22" s="119">
        <f t="shared" si="1"/>
        <v>0</v>
      </c>
      <c r="J22" s="119">
        <f t="shared" si="0"/>
        <v>0</v>
      </c>
      <c r="O22" s="117">
        <v>20</v>
      </c>
      <c r="P22" s="117" t="s">
        <v>130</v>
      </c>
      <c r="V22" s="121" t="s">
        <v>131</v>
      </c>
      <c r="W22" s="122">
        <v>72</v>
      </c>
      <c r="Z22" s="117" t="s">
        <v>132</v>
      </c>
      <c r="AA22" s="117">
        <v>890407</v>
      </c>
      <c r="AB22" s="117">
        <v>1</v>
      </c>
    </row>
    <row r="23" spans="1:28" ht="25.5">
      <c r="A23" s="114">
        <v>10</v>
      </c>
      <c r="B23" s="115" t="s">
        <v>126</v>
      </c>
      <c r="C23" s="116" t="s">
        <v>153</v>
      </c>
      <c r="D23" s="123" t="s">
        <v>154</v>
      </c>
      <c r="F23" s="117" t="s">
        <v>155</v>
      </c>
      <c r="H23" s="119">
        <f t="shared" si="1"/>
        <v>0</v>
      </c>
      <c r="J23" s="119">
        <f t="shared" si="0"/>
        <v>0</v>
      </c>
      <c r="O23" s="117">
        <v>20</v>
      </c>
      <c r="P23" s="117" t="s">
        <v>130</v>
      </c>
      <c r="V23" s="121" t="s">
        <v>131</v>
      </c>
      <c r="Z23" s="117" t="s">
        <v>132</v>
      </c>
      <c r="AA23" s="117">
        <v>8999890401601</v>
      </c>
      <c r="AB23" s="117">
        <v>1</v>
      </c>
    </row>
    <row r="24" spans="1:28">
      <c r="A24" s="114">
        <v>11</v>
      </c>
      <c r="B24" s="115" t="s">
        <v>126</v>
      </c>
      <c r="C24" s="116" t="s">
        <v>156</v>
      </c>
      <c r="D24" s="123" t="s">
        <v>157</v>
      </c>
      <c r="F24" s="117" t="s">
        <v>155</v>
      </c>
      <c r="H24" s="119">
        <f t="shared" si="1"/>
        <v>0</v>
      </c>
      <c r="J24" s="119">
        <f t="shared" si="0"/>
        <v>0</v>
      </c>
      <c r="O24" s="117">
        <v>20</v>
      </c>
      <c r="P24" s="117" t="s">
        <v>130</v>
      </c>
      <c r="V24" s="121" t="s">
        <v>131</v>
      </c>
      <c r="Z24" s="117" t="s">
        <v>132</v>
      </c>
      <c r="AA24" s="117">
        <v>899989</v>
      </c>
      <c r="AB24" s="117">
        <v>1</v>
      </c>
    </row>
    <row r="25" spans="1:28">
      <c r="D25" s="134" t="s">
        <v>158</v>
      </c>
      <c r="E25" s="135">
        <f>J25</f>
        <v>0</v>
      </c>
      <c r="H25" s="135">
        <f>SUM(H12:H24)</f>
        <v>0</v>
      </c>
      <c r="I25" s="135">
        <f>SUM(I12:I24)</f>
        <v>0</v>
      </c>
      <c r="J25" s="135">
        <f>SUM(J12:J24)</f>
        <v>0</v>
      </c>
      <c r="L25" s="136">
        <f>SUM(L12:L24)</f>
        <v>1.8260000000000002E-2</v>
      </c>
      <c r="N25" s="137">
        <f>SUM(N12:N24)</f>
        <v>0</v>
      </c>
      <c r="W25" s="122">
        <f>SUM(W12:W24)</f>
        <v>105.53199999999998</v>
      </c>
    </row>
    <row r="27" spans="1:28">
      <c r="B27" s="116" t="s">
        <v>90</v>
      </c>
    </row>
    <row r="28" spans="1:28" ht="25.5">
      <c r="A28" s="114">
        <v>12</v>
      </c>
      <c r="B28" s="115" t="s">
        <v>126</v>
      </c>
      <c r="C28" s="116" t="s">
        <v>159</v>
      </c>
      <c r="D28" s="123" t="s">
        <v>160</v>
      </c>
      <c r="E28" s="118">
        <v>80</v>
      </c>
      <c r="F28" s="117" t="s">
        <v>129</v>
      </c>
      <c r="H28" s="119">
        <f t="shared" ref="H28:H34" si="2">ROUND(E28*G28, 2)</f>
        <v>0</v>
      </c>
      <c r="J28" s="119">
        <f t="shared" ref="J28:J34" si="3">ROUND(E28*G28, 2)</f>
        <v>0</v>
      </c>
      <c r="O28" s="117">
        <v>20</v>
      </c>
      <c r="P28" s="117" t="s">
        <v>130</v>
      </c>
      <c r="V28" s="121" t="s">
        <v>131</v>
      </c>
      <c r="W28" s="122">
        <v>21.44</v>
      </c>
      <c r="Z28" s="117" t="s">
        <v>132</v>
      </c>
      <c r="AA28" s="117">
        <v>8904052200845</v>
      </c>
      <c r="AB28" s="117">
        <v>1</v>
      </c>
    </row>
    <row r="29" spans="1:28">
      <c r="A29" s="114">
        <v>13</v>
      </c>
      <c r="B29" s="115" t="s">
        <v>126</v>
      </c>
      <c r="C29" s="116" t="s">
        <v>161</v>
      </c>
      <c r="D29" s="123" t="s">
        <v>162</v>
      </c>
      <c r="E29" s="118">
        <v>80</v>
      </c>
      <c r="F29" s="117" t="s">
        <v>129</v>
      </c>
      <c r="H29" s="119">
        <f t="shared" si="2"/>
        <v>0</v>
      </c>
      <c r="J29" s="119">
        <f t="shared" si="3"/>
        <v>0</v>
      </c>
      <c r="O29" s="117">
        <v>20</v>
      </c>
      <c r="P29" s="117" t="s">
        <v>130</v>
      </c>
      <c r="V29" s="121" t="s">
        <v>131</v>
      </c>
      <c r="W29" s="122">
        <v>41.36</v>
      </c>
      <c r="Z29" s="117" t="s">
        <v>132</v>
      </c>
      <c r="AA29" s="117">
        <v>8905010202061</v>
      </c>
      <c r="AB29" s="117">
        <v>7</v>
      </c>
    </row>
    <row r="30" spans="1:28">
      <c r="A30" s="114">
        <v>14</v>
      </c>
      <c r="B30" s="115" t="s">
        <v>126</v>
      </c>
      <c r="C30" s="116" t="s">
        <v>163</v>
      </c>
      <c r="D30" s="123" t="s">
        <v>164</v>
      </c>
      <c r="E30" s="118">
        <v>62.5</v>
      </c>
      <c r="F30" s="117" t="s">
        <v>165</v>
      </c>
      <c r="H30" s="119">
        <f t="shared" si="2"/>
        <v>0</v>
      </c>
      <c r="J30" s="119">
        <f t="shared" si="3"/>
        <v>0</v>
      </c>
      <c r="O30" s="117">
        <v>20</v>
      </c>
      <c r="P30" s="117" t="s">
        <v>130</v>
      </c>
      <c r="V30" s="121" t="s">
        <v>131</v>
      </c>
      <c r="W30" s="122">
        <v>1.625</v>
      </c>
      <c r="Z30" s="117" t="s">
        <v>132</v>
      </c>
      <c r="AA30" s="117">
        <v>8905019000810</v>
      </c>
      <c r="AB30" s="117">
        <v>1</v>
      </c>
    </row>
    <row r="31" spans="1:28">
      <c r="A31" s="114">
        <v>15</v>
      </c>
      <c r="B31" s="115" t="s">
        <v>126</v>
      </c>
      <c r="C31" s="116" t="s">
        <v>166</v>
      </c>
      <c r="D31" s="123" t="s">
        <v>167</v>
      </c>
      <c r="E31" s="118">
        <v>62.5</v>
      </c>
      <c r="F31" s="117" t="s">
        <v>165</v>
      </c>
      <c r="H31" s="119">
        <f t="shared" si="2"/>
        <v>0</v>
      </c>
      <c r="J31" s="119">
        <f t="shared" si="3"/>
        <v>0</v>
      </c>
      <c r="O31" s="117">
        <v>20</v>
      </c>
      <c r="P31" s="117" t="s">
        <v>130</v>
      </c>
      <c r="V31" s="121" t="s">
        <v>131</v>
      </c>
      <c r="W31" s="122">
        <v>1.9379999999999999</v>
      </c>
      <c r="Z31" s="117" t="s">
        <v>132</v>
      </c>
      <c r="AA31" s="117">
        <v>8905019000820</v>
      </c>
      <c r="AB31" s="117">
        <v>1</v>
      </c>
    </row>
    <row r="32" spans="1:28" ht="25.5">
      <c r="A32" s="114">
        <v>16</v>
      </c>
      <c r="B32" s="115" t="s">
        <v>126</v>
      </c>
      <c r="C32" s="116" t="s">
        <v>168</v>
      </c>
      <c r="D32" s="123" t="s">
        <v>169</v>
      </c>
      <c r="E32" s="118">
        <v>62.5</v>
      </c>
      <c r="F32" s="117" t="s">
        <v>165</v>
      </c>
      <c r="H32" s="119">
        <f t="shared" si="2"/>
        <v>0</v>
      </c>
      <c r="J32" s="119">
        <f t="shared" si="3"/>
        <v>0</v>
      </c>
      <c r="O32" s="117">
        <v>20</v>
      </c>
      <c r="P32" s="117" t="s">
        <v>130</v>
      </c>
      <c r="V32" s="121" t="s">
        <v>131</v>
      </c>
      <c r="W32" s="122">
        <v>3.25</v>
      </c>
      <c r="Z32" s="117" t="s">
        <v>132</v>
      </c>
      <c r="AA32" s="117">
        <v>8905900000001</v>
      </c>
      <c r="AB32" s="117">
        <v>1</v>
      </c>
    </row>
    <row r="33" spans="1:28" ht="25.5">
      <c r="A33" s="114">
        <v>17</v>
      </c>
      <c r="B33" s="115" t="s">
        <v>126</v>
      </c>
      <c r="C33" s="116" t="s">
        <v>170</v>
      </c>
      <c r="D33" s="123" t="s">
        <v>171</v>
      </c>
      <c r="F33" s="117" t="s">
        <v>155</v>
      </c>
      <c r="H33" s="119">
        <f t="shared" si="2"/>
        <v>0</v>
      </c>
      <c r="J33" s="119">
        <f t="shared" si="3"/>
        <v>0</v>
      </c>
      <c r="O33" s="117">
        <v>20</v>
      </c>
      <c r="P33" s="117" t="s">
        <v>130</v>
      </c>
      <c r="V33" s="121" t="s">
        <v>131</v>
      </c>
      <c r="Z33" s="117" t="s">
        <v>132</v>
      </c>
      <c r="AA33" s="117">
        <v>8999890501601</v>
      </c>
      <c r="AB33" s="117">
        <v>1</v>
      </c>
    </row>
    <row r="34" spans="1:28" ht="25.5">
      <c r="A34" s="114">
        <v>18</v>
      </c>
      <c r="B34" s="115" t="s">
        <v>126</v>
      </c>
      <c r="C34" s="116" t="s">
        <v>172</v>
      </c>
      <c r="D34" s="123" t="s">
        <v>173</v>
      </c>
      <c r="F34" s="117" t="s">
        <v>155</v>
      </c>
      <c r="H34" s="119">
        <f t="shared" si="2"/>
        <v>0</v>
      </c>
      <c r="J34" s="119">
        <f t="shared" si="3"/>
        <v>0</v>
      </c>
      <c r="O34" s="117">
        <v>20</v>
      </c>
      <c r="P34" s="117" t="s">
        <v>130</v>
      </c>
      <c r="V34" s="121" t="s">
        <v>131</v>
      </c>
      <c r="Z34" s="117" t="s">
        <v>132</v>
      </c>
      <c r="AA34" s="117">
        <v>899989</v>
      </c>
      <c r="AB34" s="117">
        <v>1</v>
      </c>
    </row>
    <row r="35" spans="1:28">
      <c r="D35" s="134" t="s">
        <v>174</v>
      </c>
      <c r="E35" s="135">
        <f>J35</f>
        <v>0</v>
      </c>
      <c r="H35" s="135">
        <f>SUM(H27:H34)</f>
        <v>0</v>
      </c>
      <c r="I35" s="135">
        <f>SUM(I27:I34)</f>
        <v>0</v>
      </c>
      <c r="J35" s="135">
        <f>SUM(J27:J34)</f>
        <v>0</v>
      </c>
      <c r="L35" s="136">
        <f>SUM(L27:L34)</f>
        <v>0</v>
      </c>
      <c r="N35" s="137">
        <f>SUM(N27:N34)</f>
        <v>0</v>
      </c>
      <c r="W35" s="122">
        <f>SUM(W27:W34)</f>
        <v>69.613</v>
      </c>
    </row>
    <row r="37" spans="1:28">
      <c r="D37" s="134" t="s">
        <v>91</v>
      </c>
      <c r="E37" s="135">
        <f>J37</f>
        <v>0</v>
      </c>
      <c r="H37" s="135">
        <f>+H25+H35</f>
        <v>0</v>
      </c>
      <c r="I37" s="135">
        <f>+I25+I35</f>
        <v>0</v>
      </c>
      <c r="J37" s="135">
        <f>+J25+J35</f>
        <v>0</v>
      </c>
      <c r="L37" s="136">
        <f>+L25+L35</f>
        <v>1.8260000000000002E-2</v>
      </c>
      <c r="N37" s="137">
        <f>+N25+N35</f>
        <v>0</v>
      </c>
      <c r="W37" s="122">
        <f>+W25+W35</f>
        <v>175.14499999999998</v>
      </c>
    </row>
    <row r="39" spans="1:28">
      <c r="D39" s="138" t="s">
        <v>92</v>
      </c>
      <c r="E39" s="135">
        <f>J39</f>
        <v>0</v>
      </c>
      <c r="H39" s="135">
        <f>+H37</f>
        <v>0</v>
      </c>
      <c r="I39" s="135">
        <f>+I37</f>
        <v>0</v>
      </c>
      <c r="J39" s="135">
        <f>+J37</f>
        <v>0</v>
      </c>
      <c r="L39" s="136">
        <f>+L37</f>
        <v>1.8260000000000002E-2</v>
      </c>
      <c r="N39" s="137">
        <f>+N37</f>
        <v>0</v>
      </c>
      <c r="W39" s="122">
        <f>+W37</f>
        <v>175.14499999999998</v>
      </c>
    </row>
  </sheetData>
  <phoneticPr fontId="0" type="noConversion"/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Kryci list</vt:lpstr>
      <vt:lpstr>Prehlad</vt:lpstr>
      <vt:lpstr>Prehlad!Názvy_tlače</vt:lpstr>
      <vt:lpstr>'Kryci list'!Oblasť_tlače</vt:lpstr>
      <vt:lpstr>Prehlad!Oblasť_tlače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Kristak</dc:creator>
  <cp:lastModifiedBy>Kristak</cp:lastModifiedBy>
  <cp:lastPrinted>2009-04-24T07:21:38Z</cp:lastPrinted>
  <dcterms:created xsi:type="dcterms:W3CDTF">1999-04-06T07:39:42Z</dcterms:created>
  <dcterms:modified xsi:type="dcterms:W3CDTF">2015-07-17T07:27:31Z</dcterms:modified>
</cp:coreProperties>
</file>