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30" windowWidth="7485" windowHeight="4140"/>
  </bookViews>
  <sheets>
    <sheet name="Kryci list" sheetId="1" r:id="rId1"/>
    <sheet name="Prehlad" sheetId="3" r:id="rId2"/>
  </sheets>
  <definedNames>
    <definedName name="_xlnm._FilterDatabase" hidden="1">#REF!</definedName>
    <definedName name="fakt1R">#REF!</definedName>
    <definedName name="_xlnm.Print_Titles" localSheetId="1">Prehlad!$8:$10</definedName>
    <definedName name="_xlnm.Print_Area" localSheetId="0">'Kryci list'!$A:$J</definedName>
    <definedName name="_xlnm.Print_Area" localSheetId="1">Prehlad!$A:$O</definedName>
  </definedNames>
  <calcPr calcId="152511" fullCalcOnLoad="1"/>
</workbook>
</file>

<file path=xl/calcChain.xml><?xml version="1.0" encoding="utf-8"?>
<calcChain xmlns="http://schemas.openxmlformats.org/spreadsheetml/2006/main">
  <c r="H14" i="3" l="1"/>
  <c r="H16" i="3"/>
  <c r="H19" i="3"/>
  <c r="H20" i="3"/>
  <c r="H23" i="3"/>
  <c r="H24" i="3"/>
  <c r="H33" i="3"/>
  <c r="H35" i="3"/>
  <c r="H25" i="3"/>
  <c r="H26" i="3"/>
  <c r="H27" i="3"/>
  <c r="H28" i="3"/>
  <c r="H29" i="3"/>
  <c r="H30" i="3"/>
  <c r="H31" i="3"/>
  <c r="H32" i="3"/>
  <c r="I15" i="3"/>
  <c r="I16" i="3"/>
  <c r="I35" i="3"/>
  <c r="H39" i="3"/>
  <c r="H41" i="3"/>
  <c r="H71" i="3"/>
  <c r="H73" i="3"/>
  <c r="D18" i="1"/>
  <c r="H42" i="3"/>
  <c r="H45" i="3"/>
  <c r="H49" i="3"/>
  <c r="H51" i="3"/>
  <c r="H53" i="3"/>
  <c r="H55" i="3"/>
  <c r="H57" i="3"/>
  <c r="H70" i="3"/>
  <c r="I40" i="3"/>
  <c r="I43" i="3"/>
  <c r="I44" i="3"/>
  <c r="I46" i="3"/>
  <c r="I47" i="3"/>
  <c r="I48" i="3"/>
  <c r="I50" i="3"/>
  <c r="I52" i="3"/>
  <c r="I54" i="3"/>
  <c r="I56" i="3"/>
  <c r="I58" i="3"/>
  <c r="I59" i="3"/>
  <c r="I60" i="3"/>
  <c r="I61" i="3"/>
  <c r="I62" i="3"/>
  <c r="I63" i="3"/>
  <c r="I64" i="3"/>
  <c r="I65" i="3"/>
  <c r="I66" i="3"/>
  <c r="I67" i="3"/>
  <c r="I68" i="3"/>
  <c r="I69" i="3"/>
  <c r="I71" i="3"/>
  <c r="I73" i="3"/>
  <c r="E18" i="1"/>
  <c r="I30" i="1"/>
  <c r="J30" i="1"/>
  <c r="J20" i="1"/>
  <c r="F26" i="1"/>
  <c r="J26" i="1"/>
  <c r="F1" i="1"/>
  <c r="F12" i="1"/>
  <c r="J12" i="1"/>
  <c r="F13" i="1"/>
  <c r="J13" i="1"/>
  <c r="F14" i="1"/>
  <c r="J14" i="1"/>
  <c r="F17" i="1"/>
  <c r="F19" i="1"/>
  <c r="J14" i="3"/>
  <c r="J15" i="3"/>
  <c r="J16" i="3"/>
  <c r="J19" i="3"/>
  <c r="J20" i="3"/>
  <c r="E20" i="3"/>
  <c r="J23" i="3"/>
  <c r="J24" i="3"/>
  <c r="J33" i="3"/>
  <c r="J25" i="3"/>
  <c r="J26" i="3"/>
  <c r="J27" i="3"/>
  <c r="J28" i="3"/>
  <c r="J29" i="3"/>
  <c r="J30" i="3"/>
  <c r="J31" i="3"/>
  <c r="J32" i="3"/>
  <c r="J39" i="3"/>
  <c r="J40" i="3"/>
  <c r="J71" i="3"/>
  <c r="J41" i="3"/>
  <c r="J42" i="3"/>
  <c r="J43" i="3"/>
  <c r="J44" i="3"/>
  <c r="J45" i="3"/>
  <c r="J46" i="3"/>
  <c r="J47" i="3"/>
  <c r="J48" i="3"/>
  <c r="J49" i="3"/>
  <c r="J50" i="3"/>
  <c r="J51" i="3"/>
  <c r="J52" i="3"/>
  <c r="J53" i="3"/>
  <c r="J54" i="3"/>
  <c r="J55" i="3"/>
  <c r="J56" i="3"/>
  <c r="J57" i="3"/>
  <c r="J58" i="3"/>
  <c r="J59" i="3"/>
  <c r="J60" i="3"/>
  <c r="J61" i="3"/>
  <c r="J62" i="3"/>
  <c r="J63" i="3"/>
  <c r="J64" i="3"/>
  <c r="J65" i="3"/>
  <c r="J66" i="3"/>
  <c r="J67" i="3"/>
  <c r="J68" i="3"/>
  <c r="J69" i="3"/>
  <c r="J70" i="3"/>
  <c r="W71" i="3"/>
  <c r="W73" i="3"/>
  <c r="N71" i="3"/>
  <c r="N73" i="3"/>
  <c r="L67" i="3"/>
  <c r="L66" i="3"/>
  <c r="L65" i="3"/>
  <c r="L46" i="3"/>
  <c r="L71" i="3"/>
  <c r="L73" i="3"/>
  <c r="L43" i="3"/>
  <c r="W33" i="3"/>
  <c r="N33" i="3"/>
  <c r="I33" i="3"/>
  <c r="N24" i="3"/>
  <c r="L24" i="3"/>
  <c r="L23" i="3"/>
  <c r="L33" i="3"/>
  <c r="W20" i="3"/>
  <c r="W35" i="3"/>
  <c r="W75" i="3"/>
  <c r="N20" i="3"/>
  <c r="N35" i="3"/>
  <c r="L20" i="3"/>
  <c r="I20" i="3"/>
  <c r="W16" i="3"/>
  <c r="E16" i="3"/>
  <c r="N16" i="3"/>
  <c r="L16" i="3"/>
  <c r="L35" i="3"/>
  <c r="L15" i="3"/>
  <c r="D8" i="3"/>
  <c r="J73" i="3"/>
  <c r="E73" i="3"/>
  <c r="E71" i="3"/>
  <c r="E33" i="3"/>
  <c r="J35" i="3"/>
  <c r="D16" i="1"/>
  <c r="H75" i="3"/>
  <c r="L75" i="3"/>
  <c r="N75" i="3"/>
  <c r="F18" i="1"/>
  <c r="E16" i="1"/>
  <c r="E20" i="1"/>
  <c r="I75" i="3"/>
  <c r="J75" i="3"/>
  <c r="E75" i="3"/>
  <c r="E35" i="3"/>
  <c r="F16" i="1"/>
  <c r="F20" i="1"/>
  <c r="J28" i="1"/>
  <c r="D20" i="1"/>
  <c r="I29" i="1"/>
  <c r="J29" i="1"/>
  <c r="J31" i="1"/>
</calcChain>
</file>

<file path=xl/sharedStrings.xml><?xml version="1.0" encoding="utf-8"?>
<sst xmlns="http://schemas.openxmlformats.org/spreadsheetml/2006/main" count="511" uniqueCount="261">
  <si>
    <t xml:space="preserve"> Mesto Rožňava</t>
  </si>
  <si>
    <t>V module</t>
  </si>
  <si>
    <t>Hlavička1</t>
  </si>
  <si>
    <t>Mena</t>
  </si>
  <si>
    <t>Hlavička2</t>
  </si>
  <si>
    <t>Obdobie</t>
  </si>
  <si>
    <t>Stavba :CVČ - Rekonštrukcia elektroinštalácie</t>
  </si>
  <si>
    <t>Miesto:</t>
  </si>
  <si>
    <t>Rozpočet</t>
  </si>
  <si>
    <t>Krycí list rozpočtu v</t>
  </si>
  <si>
    <t>EUR</t>
  </si>
  <si>
    <t>Objekt :Elektroinštalácia</t>
  </si>
  <si>
    <t>JKSO :</t>
  </si>
  <si>
    <t>Čerpanie</t>
  </si>
  <si>
    <t>Krycí list splátky v</t>
  </si>
  <si>
    <t>za obdobie</t>
  </si>
  <si>
    <t>Mesiac 2011</t>
  </si>
  <si>
    <t>VK</t>
  </si>
  <si>
    <t>Krycí list výrobnej kalkulácie v</t>
  </si>
  <si>
    <t xml:space="preserve">Rozpočet: </t>
  </si>
  <si>
    <t xml:space="preserve">Zmluva č.: </t>
  </si>
  <si>
    <t>Spracoval:</t>
  </si>
  <si>
    <t>Dňa:</t>
  </si>
  <si>
    <t>15.07.2015</t>
  </si>
  <si>
    <t>VF</t>
  </si>
  <si>
    <t>Odberateľ:</t>
  </si>
  <si>
    <t>Mesto Rožňava</t>
  </si>
  <si>
    <t>IČO:</t>
  </si>
  <si>
    <t>DIČ:</t>
  </si>
  <si>
    <t>Dodávateľ:</t>
  </si>
  <si>
    <t>Projektant:</t>
  </si>
  <si>
    <t>A</t>
  </si>
  <si>
    <t xml:space="preserve"> ZRN</t>
  </si>
  <si>
    <t>Konštrukcie</t>
  </si>
  <si>
    <t>Špecifikovaný materiál</t>
  </si>
  <si>
    <t>Spolu ZRN</t>
  </si>
  <si>
    <t>B</t>
  </si>
  <si>
    <t>IN - Individuálne náklady</t>
  </si>
  <si>
    <t xml:space="preserve"> HSV:</t>
  </si>
  <si>
    <t xml:space="preserve"> Práce nadčas</t>
  </si>
  <si>
    <t xml:space="preserve"> PSV:</t>
  </si>
  <si>
    <t xml:space="preserve"> Murárske výpomoce</t>
  </si>
  <si>
    <t xml:space="preserve"> MCE:</t>
  </si>
  <si>
    <t xml:space="preserve"> Bez pevnej podlahy</t>
  </si>
  <si>
    <t xml:space="preserve"> Iné:</t>
  </si>
  <si>
    <t xml:space="preserve"> </t>
  </si>
  <si>
    <t xml:space="preserve"> Súčet:</t>
  </si>
  <si>
    <t xml:space="preserve">Súčet riadkov 6 až 9: </t>
  </si>
  <si>
    <t>C</t>
  </si>
  <si>
    <t>NUS - náklady umiestnenia stavby</t>
  </si>
  <si>
    <t>D</t>
  </si>
  <si>
    <t>ON - ostatné náklady</t>
  </si>
  <si>
    <t xml:space="preserve"> Zariadenie staveniska</t>
  </si>
  <si>
    <t xml:space="preserve"> Ostatné náklady uvedené v rozpočte</t>
  </si>
  <si>
    <t xml:space="preserve"> Prevádzkové vplyvy</t>
  </si>
  <si>
    <t xml:space="preserve"> Inžinierska činnosť</t>
  </si>
  <si>
    <t xml:space="preserve"> Sťažené podmienky</t>
  </si>
  <si>
    <t xml:space="preserve"> Projektové práce</t>
  </si>
  <si>
    <t xml:space="preserve">Sučet riadkov 11 až 14: </t>
  </si>
  <si>
    <t xml:space="preserve">Sučet riadkov 16 až 19: </t>
  </si>
  <si>
    <t>projektant, rozpočtár cenár</t>
  </si>
  <si>
    <t>pečiatka:</t>
  </si>
  <si>
    <t>E</t>
  </si>
  <si>
    <t>Celkové náklady</t>
  </si>
  <si>
    <t xml:space="preserve">Súčet riadkov 5, 10, 15 a 20: </t>
  </si>
  <si>
    <t>podpis:</t>
  </si>
  <si>
    <t xml:space="preserve"> DPH  20% z:</t>
  </si>
  <si>
    <t>dátum:</t>
  </si>
  <si>
    <t xml:space="preserve"> DPH   0% z:</t>
  </si>
  <si>
    <t xml:space="preserve">Sučet riadkov 21 až 23: </t>
  </si>
  <si>
    <t>F</t>
  </si>
  <si>
    <t xml:space="preserve"> Odpočet - prípočet</t>
  </si>
  <si>
    <t>odberateľ, obstarávateľ</t>
  </si>
  <si>
    <t>dodávateľ, zhotoviteľ</t>
  </si>
  <si>
    <t>Odberateľ: Mesto Rožňava</t>
  </si>
  <si>
    <t xml:space="preserve">Spracoval:                                         </t>
  </si>
  <si>
    <t xml:space="preserve">Projektant: </t>
  </si>
  <si>
    <t xml:space="preserve">JKSO : </t>
  </si>
  <si>
    <t xml:space="preserve">Dodávateľ: </t>
  </si>
  <si>
    <t>Dátum: 15.07.2015</t>
  </si>
  <si>
    <t>Špecifikovaný</t>
  </si>
  <si>
    <t>Spolu</t>
  </si>
  <si>
    <t>Hmotnosť v tonách</t>
  </si>
  <si>
    <t>Suť v tonách</t>
  </si>
  <si>
    <t>materiál</t>
  </si>
  <si>
    <t>Nh</t>
  </si>
  <si>
    <t>2 - ZÁKLADY</t>
  </si>
  <si>
    <t>3 - ZVISLÉ A KOMPLETNÉ KONŠTRUKCIE</t>
  </si>
  <si>
    <t>9 - OSTATNÉ KONŠTRUKCIE A PRÁCE</t>
  </si>
  <si>
    <t xml:space="preserve">PRÁCE A DODÁVKY HSV  spolu: </t>
  </si>
  <si>
    <t>M21 - 155 Elektromontáže</t>
  </si>
  <si>
    <t xml:space="preserve">PRÁCE A DODÁVKY M  spolu: </t>
  </si>
  <si>
    <t>Za rozpočet celkom</t>
  </si>
  <si>
    <t>Prehľad rozpočtových nákladov v</t>
  </si>
  <si>
    <t>Súpis vykonaných prác a dodávok v</t>
  </si>
  <si>
    <t>Prehľad kalkulovaných nákladov v</t>
  </si>
  <si>
    <t>Por.</t>
  </si>
  <si>
    <t>Kód</t>
  </si>
  <si>
    <t>Kód položky</t>
  </si>
  <si>
    <t>Popis položky, stavebného dielu, remesla,</t>
  </si>
  <si>
    <t>Množstvo</t>
  </si>
  <si>
    <t>Merná</t>
  </si>
  <si>
    <t>Jednotková</t>
  </si>
  <si>
    <t>DPH</t>
  </si>
  <si>
    <t>Pozícia</t>
  </si>
  <si>
    <t>Vyňatý</t>
  </si>
  <si>
    <t>Vysoká sadzba</t>
  </si>
  <si>
    <t>Typ</t>
  </si>
  <si>
    <t>X</t>
  </si>
  <si>
    <t>Y</t>
  </si>
  <si>
    <t>číslo</t>
  </si>
  <si>
    <t>cenníka</t>
  </si>
  <si>
    <t>výkaz-výmer</t>
  </si>
  <si>
    <t>výmera</t>
  </si>
  <si>
    <t>jednotka</t>
  </si>
  <si>
    <t>cena</t>
  </si>
  <si>
    <t>a práce</t>
  </si>
  <si>
    <t>%</t>
  </si>
  <si>
    <t>rozpočtované</t>
  </si>
  <si>
    <t>od začiatku</t>
  </si>
  <si>
    <t>dodatok</t>
  </si>
  <si>
    <t>z režimu stavba</t>
  </si>
  <si>
    <t>DPH ( materiál )</t>
  </si>
  <si>
    <t>položky</t>
  </si>
  <si>
    <t>Ceny</t>
  </si>
  <si>
    <t>PRÁCE A DODÁVKY HSV</t>
  </si>
  <si>
    <t>001</t>
  </si>
  <si>
    <t xml:space="preserve">21590-1101   </t>
  </si>
  <si>
    <t xml:space="preserve">Lišta vkladacia s viečkom 60 mm                                                                                         </t>
  </si>
  <si>
    <t xml:space="preserve">m       </t>
  </si>
  <si>
    <t xml:space="preserve">                    </t>
  </si>
  <si>
    <t>45.11.21</t>
  </si>
  <si>
    <t>MAT</t>
  </si>
  <si>
    <t xml:space="preserve">197 740100   </t>
  </si>
  <si>
    <t xml:space="preserve">Lišta vkladacia 60 mm                                                                                                   </t>
  </si>
  <si>
    <t>27.44.22</t>
  </si>
  <si>
    <t xml:space="preserve">2 - ZÁKLADY  spolu: </t>
  </si>
  <si>
    <t>011</t>
  </si>
  <si>
    <t xml:space="preserve">31110-1215   </t>
  </si>
  <si>
    <t xml:space="preserve">Vyspravenie rýh                                                                                                         </t>
  </si>
  <si>
    <t>45.25.32</t>
  </si>
  <si>
    <t xml:space="preserve">3 - ZVISLÉ A KOMPLETNÉ KONŠTRUKCIE  spolu: </t>
  </si>
  <si>
    <t>003</t>
  </si>
  <si>
    <t xml:space="preserve">94195-5002   </t>
  </si>
  <si>
    <t xml:space="preserve">Lešenie ľahké prac. pomocné výš. podlahy do 1,9 m                                                                       </t>
  </si>
  <si>
    <t xml:space="preserve">m2      </t>
  </si>
  <si>
    <t>45.25.10</t>
  </si>
  <si>
    <t>013</t>
  </si>
  <si>
    <t xml:space="preserve">97403-1153   </t>
  </si>
  <si>
    <t xml:space="preserve">Vysekanie rýh v tehelnom murive hl. do 10 cm š. do 10 cm                                                                </t>
  </si>
  <si>
    <t>45.11.11</t>
  </si>
  <si>
    <t xml:space="preserve">97901-1111   </t>
  </si>
  <si>
    <t xml:space="preserve">Zvislá doprava sute a vybúr. hmôt za prvé podlažie                                                                      </t>
  </si>
  <si>
    <t xml:space="preserve">t       </t>
  </si>
  <si>
    <t xml:space="preserve">97908-1111   </t>
  </si>
  <si>
    <t xml:space="preserve">Odvoz sute a vybúraných hmôt na skládku do 1 km                                                                         </t>
  </si>
  <si>
    <t xml:space="preserve">97908-1121   </t>
  </si>
  <si>
    <t xml:space="preserve">Odvoz sute a vybúraných hmôt na skládku každý ďalší 1 km                                                                </t>
  </si>
  <si>
    <t xml:space="preserve">97908-2111   </t>
  </si>
  <si>
    <t xml:space="preserve">Vnútrostavenisková doprava sute a vybúraných hmôt do 10 m                                                               </t>
  </si>
  <si>
    <t xml:space="preserve">97908-2121   </t>
  </si>
  <si>
    <t xml:space="preserve">Vnútrost. doprava sute a vybúraných hmôt každých ďalších 5 m                                                            </t>
  </si>
  <si>
    <t xml:space="preserve">97913-1409   </t>
  </si>
  <si>
    <t xml:space="preserve">Poplatok za ulož.a znešk.staveb.sute na vymedzených skládkach "O"-ostatný odpad                                         </t>
  </si>
  <si>
    <t xml:space="preserve">99801-1002   </t>
  </si>
  <si>
    <t xml:space="preserve">Presun hmôt pre budovy murované výšky do 12 m                                                                           </t>
  </si>
  <si>
    <t>45.21.6*</t>
  </si>
  <si>
    <t xml:space="preserve">99801-1015   </t>
  </si>
  <si>
    <t xml:space="preserve">Prípl. za zväčšený presun do 1 km pre budovy murované                                                                   </t>
  </si>
  <si>
    <t xml:space="preserve">9 - OSTATNÉ KONŠTRUKCIE A PRÁCE  spolu: </t>
  </si>
  <si>
    <t>PRÁCE A DODÁVKY M</t>
  </si>
  <si>
    <t>921</t>
  </si>
  <si>
    <t xml:space="preserve">21001-0351   </t>
  </si>
  <si>
    <t xml:space="preserve">Montáž krabice KR, vrátane zapojenia, vodiče do 4mm2, rozvodka IP40-66 (6455-11)                                        </t>
  </si>
  <si>
    <t xml:space="preserve">kus     </t>
  </si>
  <si>
    <t>M</t>
  </si>
  <si>
    <t>45.31.1*</t>
  </si>
  <si>
    <t xml:space="preserve">345 620D500  </t>
  </si>
  <si>
    <t xml:space="preserve">Krabica ACIDUR 6455-11                                                                                                  </t>
  </si>
  <si>
    <t>31.20.27</t>
  </si>
  <si>
    <t xml:space="preserve">21019-0001   </t>
  </si>
  <si>
    <t xml:space="preserve">Montáž rozvodnice do 20kg                                                                                               </t>
  </si>
  <si>
    <t xml:space="preserve">21020-0043   </t>
  </si>
  <si>
    <t xml:space="preserve">Montáž svietidla stropného žiarovkového 2x60 W                                                                          </t>
  </si>
  <si>
    <t xml:space="preserve">347 1P0004   </t>
  </si>
  <si>
    <t xml:space="preserve">Žiarovka E27 230 V 60 W číra                                                                                            </t>
  </si>
  <si>
    <t>31.50.13</t>
  </si>
  <si>
    <t xml:space="preserve">348 2B01409  </t>
  </si>
  <si>
    <t xml:space="preserve">Svietidlo žiarovkové stropné 2x60W                                                                                      </t>
  </si>
  <si>
    <t>31.50.25</t>
  </si>
  <si>
    <t xml:space="preserve">RAU110341882000     </t>
  </si>
  <si>
    <t xml:space="preserve">21020-0069   </t>
  </si>
  <si>
    <t xml:space="preserve">Montáž svietidla stropného žiarivkového 2x40 W                                                                          </t>
  </si>
  <si>
    <t xml:space="preserve">134 422150   </t>
  </si>
  <si>
    <t xml:space="preserve">Štartér pre žiar. NARVA 4-80 W                                                                                          </t>
  </si>
  <si>
    <t xml:space="preserve">ks      </t>
  </si>
  <si>
    <t>27.10.81</t>
  </si>
  <si>
    <t xml:space="preserve">347 4O0220   </t>
  </si>
  <si>
    <t xml:space="preserve">Žiarivka 36W T8 H 28 mm                                                                                                 </t>
  </si>
  <si>
    <t>31.50.15</t>
  </si>
  <si>
    <t xml:space="preserve">348 2B04102  </t>
  </si>
  <si>
    <t xml:space="preserve">Svietidlo žiarivkové stropné 2x60 W                                                                                     </t>
  </si>
  <si>
    <t xml:space="preserve">CAC110313682000     </t>
  </si>
  <si>
    <t xml:space="preserve">21081-0041   </t>
  </si>
  <si>
    <t xml:space="preserve">Montáž, kábel Cu 750V uložený pevne CYKY 3x1,5                                                                          </t>
  </si>
  <si>
    <t xml:space="preserve">341 203M100  </t>
  </si>
  <si>
    <t xml:space="preserve">Kábel Cu 750V : CYKY-J 3x1,5                                                                                            </t>
  </si>
  <si>
    <t>31.30.13</t>
  </si>
  <si>
    <t xml:space="preserve">CYKY 3x1,5          </t>
  </si>
  <si>
    <t xml:space="preserve">21081-0045   </t>
  </si>
  <si>
    <t xml:space="preserve">Montáž, kábel Cu 750V uložený pevne CYKY 3x2,5                                                                          </t>
  </si>
  <si>
    <t xml:space="preserve">341 203M110  </t>
  </si>
  <si>
    <t xml:space="preserve">Kábel Cu 750V : CYKY-J 3x2,5                                                                                            </t>
  </si>
  <si>
    <t xml:space="preserve">CYKY 3x2,5          </t>
  </si>
  <si>
    <t xml:space="preserve">21081-0056   </t>
  </si>
  <si>
    <t xml:space="preserve">Montáž, kábel Cu 750V uložený pevne CYKY 5x2,5                                                                          </t>
  </si>
  <si>
    <t xml:space="preserve">341 203M310  </t>
  </si>
  <si>
    <t xml:space="preserve">Kábel Cu 750V : CYKY-J 5x2,5                                                                                            </t>
  </si>
  <si>
    <t xml:space="preserve">CYKY 5x2,5          </t>
  </si>
  <si>
    <t xml:space="preserve">21081-0057   </t>
  </si>
  <si>
    <t xml:space="preserve">Montáž, kábel Cu 750V uložený pevne CYKY 5x4-16                                                                         </t>
  </si>
  <si>
    <t xml:space="preserve">341 203M320  </t>
  </si>
  <si>
    <t xml:space="preserve">Kábel Cu 750V : CYKY-J 5x4                                                                                              </t>
  </si>
  <si>
    <t xml:space="preserve">CYKY 5x4            </t>
  </si>
  <si>
    <t xml:space="preserve">21101-0010   </t>
  </si>
  <si>
    <t xml:space="preserve">Osadenie plastovej "hmoždinky", vyvŕtanie diery D 8mm, do betónu, železobetónu, tvrdého kameňa                          </t>
  </si>
  <si>
    <t xml:space="preserve">345 955K001  </t>
  </si>
  <si>
    <t xml:space="preserve">Hmoždinka PA : HM 8/1                                                                                                   </t>
  </si>
  <si>
    <t>25.24.26</t>
  </si>
  <si>
    <t xml:space="preserve">HM 8/1              </t>
  </si>
  <si>
    <t xml:space="preserve">358 001D301  </t>
  </si>
  <si>
    <t xml:space="preserve">Zásuvka 5517-2389                                                                                                       </t>
  </si>
  <si>
    <t>31.20.25</t>
  </si>
  <si>
    <t xml:space="preserve">358 001D304  </t>
  </si>
  <si>
    <t xml:space="preserve">LSF 25L/1                                                                                                               </t>
  </si>
  <si>
    <t xml:space="preserve">358 001D308  </t>
  </si>
  <si>
    <t xml:space="preserve">LSF 25L/3                                                                                                               </t>
  </si>
  <si>
    <t xml:space="preserve">358 001D309  </t>
  </si>
  <si>
    <t xml:space="preserve">LSF 32L/3                                                                                                               </t>
  </si>
  <si>
    <t>358 0822P1201</t>
  </si>
  <si>
    <t xml:space="preserve">LSF 40L/3                                                                                                               </t>
  </si>
  <si>
    <t xml:space="preserve">358 1307C03  </t>
  </si>
  <si>
    <t xml:space="preserve">Označovacia lišta                                                                                                       </t>
  </si>
  <si>
    <t xml:space="preserve">XB5AVB3             </t>
  </si>
  <si>
    <t xml:space="preserve">358 156500   </t>
  </si>
  <si>
    <t xml:space="preserve">Spínač AL 3553-02750 vodotesný                                                                                          </t>
  </si>
  <si>
    <t xml:space="preserve">592 163520   </t>
  </si>
  <si>
    <t xml:space="preserve">Zvodič prepätia FLP - B+C MAXI VS/4                                                                                     </t>
  </si>
  <si>
    <t xml:space="preserve">  .  .  </t>
  </si>
  <si>
    <t xml:space="preserve">592 163530   </t>
  </si>
  <si>
    <t xml:space="preserve">Plastová skriňa                                                                                                         </t>
  </si>
  <si>
    <t xml:space="preserve">831 C00105   </t>
  </si>
  <si>
    <t xml:space="preserve">Chránič prúdový FI 16-2P 0,03A                                                                                          </t>
  </si>
  <si>
    <t>25.21.20</t>
  </si>
  <si>
    <t xml:space="preserve">831 C001055  </t>
  </si>
  <si>
    <t xml:space="preserve">Chránič prúdový FI 40-4p 0,03A                                                                                          </t>
  </si>
  <si>
    <t xml:space="preserve">21328-0060   </t>
  </si>
  <si>
    <t xml:space="preserve">PPV (pomocné a podružné výkony)                                                                                         </t>
  </si>
  <si>
    <t xml:space="preserve">%       </t>
  </si>
  <si>
    <t xml:space="preserve">M21 - 155 Elektromontáže  spolu: </t>
  </si>
  <si>
    <t xml:space="preserve">                                            Príloha č.2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</si>
</sst>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8" formatCode="_-* #,##0\ &quot;Sk&quot;_-;\-* #,##0\ &quot;Sk&quot;_-;_-* &quot;-&quot;\ &quot;Sk&quot;_-;_-@_-"/>
    <numFmt numFmtId="180" formatCode="#,##0.000"/>
    <numFmt numFmtId="181" formatCode="#,##0.00000"/>
    <numFmt numFmtId="182" formatCode="#,##0&quot; &quot;"/>
    <numFmt numFmtId="187" formatCode="#,##0&quot; Sk&quot;;[Red]&quot;-&quot;#,##0&quot; Sk&quot;"/>
    <numFmt numFmtId="195" formatCode="0.000"/>
  </numFmts>
  <fonts count="31">
    <font>
      <sz val="10"/>
      <name val="Arial"/>
      <charset val="238"/>
    </font>
    <font>
      <sz val="8"/>
      <name val="Arial Narrow"/>
      <family val="2"/>
      <charset val="238"/>
    </font>
    <font>
      <b/>
      <sz val="10"/>
      <name val="Arial Narrow"/>
      <family val="2"/>
      <charset val="238"/>
    </font>
    <font>
      <b/>
      <sz val="8"/>
      <name val="Arial Narrow"/>
      <family val="2"/>
      <charset val="238"/>
    </font>
    <font>
      <sz val="10"/>
      <name val="Arial CE"/>
      <family val="2"/>
      <charset val="238"/>
    </font>
    <font>
      <sz val="10"/>
      <name val="Arial CE"/>
      <family val="2"/>
      <charset val="238"/>
    </font>
    <font>
      <b/>
      <sz val="7"/>
      <name val="Letter Gothic CE"/>
      <charset val="238"/>
    </font>
    <font>
      <sz val="8"/>
      <color indexed="12"/>
      <name val="Arial Narrow"/>
      <family val="2"/>
      <charset val="238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62"/>
      <name val="Calibri"/>
      <family val="2"/>
      <charset val="238"/>
    </font>
    <font>
      <b/>
      <sz val="13"/>
      <color indexed="62"/>
      <name val="Calibri"/>
      <family val="2"/>
      <charset val="238"/>
    </font>
    <font>
      <b/>
      <sz val="11"/>
      <color indexed="62"/>
      <name val="Calibri"/>
      <family val="2"/>
      <charset val="238"/>
    </font>
    <font>
      <b/>
      <sz val="18"/>
      <color indexed="62"/>
      <name val="Cambria"/>
      <family val="2"/>
      <charset val="238"/>
    </font>
    <font>
      <sz val="11"/>
      <color indexed="19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10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8"/>
      <color indexed="62"/>
      <name val="Cambria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10"/>
      <name val="Calibri"/>
      <family val="2"/>
      <charset val="238"/>
    </font>
  </fonts>
  <fills count="18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5"/>
      </patternFill>
    </fill>
    <fill>
      <patternFill patternType="solid">
        <fgColor indexed="9"/>
      </patternFill>
    </fill>
    <fill>
      <patternFill patternType="solid">
        <fgColor indexed="46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</fills>
  <borders count="79">
    <border>
      <left/>
      <right/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/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 style="double">
        <color indexed="64"/>
      </left>
      <right/>
      <top style="double">
        <color indexed="64"/>
      </top>
      <bottom style="hair">
        <color indexed="64"/>
      </bottom>
      <diagonal/>
    </border>
    <border>
      <left/>
      <right/>
      <top style="double">
        <color indexed="64"/>
      </top>
      <bottom style="hair">
        <color indexed="64"/>
      </bottom>
      <diagonal/>
    </border>
    <border>
      <left/>
      <right style="double">
        <color indexed="64"/>
      </right>
      <top style="double">
        <color indexed="64"/>
      </top>
      <bottom style="hair">
        <color indexed="64"/>
      </bottom>
      <diagonal/>
    </border>
    <border>
      <left style="double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double">
        <color indexed="64"/>
      </right>
      <top style="hair">
        <color indexed="64"/>
      </top>
      <bottom/>
      <diagonal/>
    </border>
    <border>
      <left style="double">
        <color indexed="64"/>
      </left>
      <right/>
      <top style="hair">
        <color indexed="64"/>
      </top>
      <bottom style="double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/>
      <right style="double">
        <color indexed="64"/>
      </right>
      <top style="hair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double">
        <color indexed="64"/>
      </right>
      <top/>
      <bottom style="hair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/>
      <right style="hair">
        <color indexed="64"/>
      </right>
      <top style="hair">
        <color indexed="64"/>
      </top>
      <bottom style="double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/>
      <top style="double">
        <color indexed="64"/>
      </top>
      <bottom/>
      <diagonal/>
    </border>
    <border>
      <left style="hair">
        <color indexed="64"/>
      </left>
      <right/>
      <top style="double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hair">
        <color indexed="64"/>
      </right>
      <top style="double">
        <color indexed="64"/>
      </top>
      <bottom style="double">
        <color indexed="64"/>
      </bottom>
      <diagonal/>
    </border>
    <border>
      <left style="hair">
        <color indexed="64"/>
      </left>
      <right/>
      <top style="double">
        <color indexed="64"/>
      </top>
      <bottom style="double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 style="hair">
        <color indexed="64"/>
      </right>
      <top style="double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double">
        <color indexed="64"/>
      </bottom>
      <diagonal/>
    </border>
    <border>
      <left style="hair">
        <color indexed="64"/>
      </left>
      <right style="double">
        <color indexed="64"/>
      </right>
      <top/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/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</borders>
  <cellStyleXfs count="73">
    <xf numFmtId="0" fontId="0" fillId="0" borderId="0"/>
    <xf numFmtId="0" fontId="6" fillId="0" borderId="1">
      <alignment vertical="center"/>
    </xf>
    <xf numFmtId="0" fontId="6" fillId="0" borderId="1" applyFont="0" applyFill="0" applyBorder="0">
      <alignment vertical="center"/>
    </xf>
    <xf numFmtId="187" fontId="6" fillId="0" borderId="1"/>
    <xf numFmtId="0" fontId="6" fillId="0" borderId="1" applyFont="0" applyFill="0"/>
    <xf numFmtId="168" fontId="5" fillId="0" borderId="0" applyFont="0" applyFill="0" applyBorder="0" applyAlignment="0" applyProtection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4" borderId="0" applyNumberFormat="0" applyBorder="0" applyAlignment="0" applyProtection="0"/>
    <xf numFmtId="0" fontId="26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6" fillId="5" borderId="0" applyNumberFormat="0" applyBorder="0" applyAlignment="0" applyProtection="0"/>
    <xf numFmtId="0" fontId="26" fillId="6" borderId="0" applyNumberFormat="0" applyBorder="0" applyAlignment="0" applyProtection="0"/>
    <xf numFmtId="0" fontId="26" fillId="4" borderId="0" applyNumberFormat="0" applyBorder="0" applyAlignment="0" applyProtection="0"/>
    <xf numFmtId="0" fontId="9" fillId="6" borderId="0" applyNumberFormat="0" applyBorder="0" applyAlignment="0" applyProtection="0"/>
    <xf numFmtId="0" fontId="9" fillId="3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6" borderId="0" applyNumberFormat="0" applyBorder="0" applyAlignment="0" applyProtection="0"/>
    <xf numFmtId="0" fontId="9" fillId="4" borderId="0" applyNumberFormat="0" applyBorder="0" applyAlignment="0" applyProtection="0"/>
    <xf numFmtId="0" fontId="26" fillId="6" borderId="0" applyNumberFormat="0" applyBorder="0" applyAlignment="0" applyProtection="0"/>
    <xf numFmtId="0" fontId="26" fillId="3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6" fillId="6" borderId="0" applyNumberFormat="0" applyBorder="0" applyAlignment="0" applyProtection="0"/>
    <xf numFmtId="0" fontId="26" fillId="4" borderId="0" applyNumberFormat="0" applyBorder="0" applyAlignment="0" applyProtection="0"/>
    <xf numFmtId="0" fontId="10" fillId="6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8" borderId="0" applyNumberFormat="0" applyBorder="0" applyAlignment="0" applyProtection="0"/>
    <xf numFmtId="0" fontId="10" fillId="6" borderId="0" applyNumberFormat="0" applyBorder="0" applyAlignment="0" applyProtection="0"/>
    <xf numFmtId="0" fontId="10" fillId="3" borderId="0" applyNumberFormat="0" applyBorder="0" applyAlignment="0" applyProtection="0"/>
    <xf numFmtId="0" fontId="27" fillId="6" borderId="0" applyNumberFormat="0" applyBorder="0" applyAlignment="0" applyProtection="0"/>
    <xf numFmtId="0" fontId="27" fillId="9" borderId="0" applyNumberFormat="0" applyBorder="0" applyAlignment="0" applyProtection="0"/>
    <xf numFmtId="0" fontId="27" fillId="10" borderId="0" applyNumberFormat="0" applyBorder="0" applyAlignment="0" applyProtection="0"/>
    <xf numFmtId="0" fontId="27" fillId="8" borderId="0" applyNumberFormat="0" applyBorder="0" applyAlignment="0" applyProtection="0"/>
    <xf numFmtId="0" fontId="27" fillId="6" borderId="0" applyNumberFormat="0" applyBorder="0" applyAlignment="0" applyProtection="0"/>
    <xf numFmtId="0" fontId="27" fillId="3" borderId="0" applyNumberFormat="0" applyBorder="0" applyAlignment="0" applyProtection="0"/>
    <xf numFmtId="0" fontId="11" fillId="0" borderId="2" applyNumberFormat="0" applyFill="0" applyAlignment="0" applyProtection="0"/>
    <xf numFmtId="0" fontId="5" fillId="0" borderId="0"/>
    <xf numFmtId="0" fontId="20" fillId="6" borderId="0" applyNumberFormat="0" applyBorder="0" applyAlignment="0" applyProtection="0"/>
    <xf numFmtId="0" fontId="13" fillId="11" borderId="3" applyNumberFormat="0" applyAlignment="0" applyProtection="0"/>
    <xf numFmtId="0" fontId="14" fillId="0" borderId="4" applyNumberFormat="0" applyFill="0" applyAlignment="0" applyProtection="0"/>
    <xf numFmtId="0" fontId="15" fillId="0" borderId="5" applyNumberFormat="0" applyFill="0" applyAlignment="0" applyProtection="0"/>
    <xf numFmtId="0" fontId="16" fillId="0" borderId="6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7" borderId="0" applyNumberFormat="0" applyBorder="0" applyAlignment="0" applyProtection="0"/>
    <xf numFmtId="0" fontId="4" fillId="0" borderId="0"/>
    <xf numFmtId="0" fontId="4" fillId="0" borderId="0"/>
    <xf numFmtId="0" fontId="8" fillId="4" borderId="7" applyNumberFormat="0" applyFont="0" applyAlignment="0" applyProtection="0"/>
    <xf numFmtId="0" fontId="19" fillId="0" borderId="8" applyNumberFormat="0" applyFill="0" applyAlignment="0" applyProtection="0"/>
    <xf numFmtId="0" fontId="6" fillId="0" borderId="9" applyBorder="0">
      <alignment vertical="center"/>
    </xf>
    <xf numFmtId="0" fontId="21" fillId="0" borderId="0" applyNumberFormat="0" applyFill="0" applyBorder="0" applyAlignment="0" applyProtection="0"/>
    <xf numFmtId="0" fontId="6" fillId="0" borderId="9">
      <alignment vertical="center"/>
    </xf>
    <xf numFmtId="0" fontId="28" fillId="0" borderId="0" applyNumberFormat="0" applyFill="0" applyBorder="0" applyAlignment="0" applyProtection="0"/>
    <xf numFmtId="0" fontId="29" fillId="0" borderId="2" applyNumberFormat="0" applyFill="0" applyAlignment="0" applyProtection="0"/>
    <xf numFmtId="0" fontId="22" fillId="7" borderId="10" applyNumberFormat="0" applyAlignment="0" applyProtection="0"/>
    <xf numFmtId="0" fontId="23" fillId="12" borderId="10" applyNumberFormat="0" applyAlignment="0" applyProtection="0"/>
    <xf numFmtId="0" fontId="24" fillId="12" borderId="11" applyNumberFormat="0" applyAlignment="0" applyProtection="0"/>
    <xf numFmtId="0" fontId="25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12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</cellStyleXfs>
  <cellXfs count="139">
    <xf numFmtId="0" fontId="0" fillId="0" borderId="0" xfId="0"/>
    <xf numFmtId="0" fontId="1" fillId="0" borderId="0" xfId="0" applyFont="1" applyProtection="1"/>
    <xf numFmtId="49" fontId="1" fillId="0" borderId="0" xfId="0" applyNumberFormat="1" applyFont="1" applyAlignment="1" applyProtection="1">
      <alignment horizontal="center"/>
    </xf>
    <xf numFmtId="49" fontId="1" fillId="0" borderId="0" xfId="0" applyNumberFormat="1" applyFont="1" applyAlignment="1" applyProtection="1"/>
    <xf numFmtId="0" fontId="2" fillId="0" borderId="0" xfId="0" applyFont="1" applyProtection="1"/>
    <xf numFmtId="180" fontId="1" fillId="0" borderId="0" xfId="0" applyNumberFormat="1" applyFont="1" applyProtection="1"/>
    <xf numFmtId="4" fontId="1" fillId="0" borderId="0" xfId="0" applyNumberFormat="1" applyFont="1" applyProtection="1"/>
    <xf numFmtId="181" fontId="1" fillId="0" borderId="0" xfId="0" applyNumberFormat="1" applyFont="1" applyProtection="1"/>
    <xf numFmtId="49" fontId="1" fillId="0" borderId="0" xfId="0" applyNumberFormat="1" applyFont="1" applyProtection="1"/>
    <xf numFmtId="0" fontId="1" fillId="0" borderId="12" xfId="0" applyFont="1" applyBorder="1" applyAlignment="1" applyProtection="1">
      <alignment horizontal="center"/>
    </xf>
    <xf numFmtId="0" fontId="1" fillId="0" borderId="13" xfId="0" applyFont="1" applyBorder="1" applyAlignment="1" applyProtection="1">
      <alignment horizontal="center"/>
    </xf>
    <xf numFmtId="0" fontId="1" fillId="0" borderId="14" xfId="0" applyFont="1" applyBorder="1" applyAlignment="1" applyProtection="1">
      <alignment horizontal="centerContinuous"/>
    </xf>
    <xf numFmtId="0" fontId="1" fillId="0" borderId="15" xfId="0" applyFont="1" applyBorder="1" applyAlignment="1" applyProtection="1">
      <alignment horizontal="centerContinuous"/>
    </xf>
    <xf numFmtId="0" fontId="1" fillId="0" borderId="16" xfId="0" applyFont="1" applyBorder="1" applyAlignment="1" applyProtection="1">
      <alignment horizontal="centerContinuous"/>
    </xf>
    <xf numFmtId="0" fontId="1" fillId="0" borderId="17" xfId="0" applyFont="1" applyBorder="1" applyAlignment="1" applyProtection="1">
      <alignment horizontal="center"/>
    </xf>
    <xf numFmtId="0" fontId="1" fillId="0" borderId="18" xfId="0" applyFont="1" applyBorder="1" applyAlignment="1" applyProtection="1">
      <alignment horizontal="center"/>
    </xf>
    <xf numFmtId="0" fontId="1" fillId="0" borderId="18" xfId="0" applyFont="1" applyBorder="1" applyAlignment="1" applyProtection="1">
      <alignment horizontal="center" vertical="center"/>
    </xf>
    <xf numFmtId="0" fontId="1" fillId="0" borderId="19" xfId="0" applyFont="1" applyBorder="1" applyAlignment="1" applyProtection="1">
      <alignment horizontal="center"/>
    </xf>
    <xf numFmtId="0" fontId="1" fillId="0" borderId="20" xfId="0" applyFont="1" applyBorder="1" applyAlignment="1" applyProtection="1">
      <alignment horizontal="center"/>
    </xf>
    <xf numFmtId="0" fontId="3" fillId="0" borderId="0" xfId="0" applyFont="1" applyProtection="1"/>
    <xf numFmtId="0" fontId="1" fillId="0" borderId="21" xfId="53" applyFont="1" applyBorder="1" applyAlignment="1">
      <alignment horizontal="left" vertical="center"/>
    </xf>
    <xf numFmtId="0" fontId="1" fillId="0" borderId="22" xfId="53" applyFont="1" applyBorder="1" applyAlignment="1">
      <alignment horizontal="left" vertical="center"/>
    </xf>
    <xf numFmtId="0" fontId="1" fillId="0" borderId="22" xfId="53" applyFont="1" applyBorder="1" applyAlignment="1">
      <alignment horizontal="right" vertical="center"/>
    </xf>
    <xf numFmtId="0" fontId="1" fillId="0" borderId="23" xfId="53" applyFont="1" applyBorder="1" applyAlignment="1">
      <alignment horizontal="left" vertical="center"/>
    </xf>
    <xf numFmtId="0" fontId="1" fillId="0" borderId="24" xfId="53" applyFont="1" applyBorder="1" applyAlignment="1">
      <alignment horizontal="left" vertical="center"/>
    </xf>
    <xf numFmtId="0" fontId="1" fillId="0" borderId="25" xfId="53" applyFont="1" applyBorder="1" applyAlignment="1">
      <alignment horizontal="left" vertical="center"/>
    </xf>
    <xf numFmtId="0" fontId="1" fillId="0" borderId="25" xfId="53" applyFont="1" applyBorder="1" applyAlignment="1">
      <alignment horizontal="right" vertical="center"/>
    </xf>
    <xf numFmtId="0" fontId="1" fillId="0" borderId="26" xfId="53" applyFont="1" applyBorder="1" applyAlignment="1">
      <alignment horizontal="left" vertical="center"/>
    </xf>
    <xf numFmtId="0" fontId="1" fillId="0" borderId="27" xfId="53" applyFont="1" applyBorder="1" applyAlignment="1">
      <alignment horizontal="left" vertical="center"/>
    </xf>
    <xf numFmtId="0" fontId="1" fillId="0" borderId="28" xfId="53" applyFont="1" applyBorder="1" applyAlignment="1">
      <alignment horizontal="left" vertical="center"/>
    </xf>
    <xf numFmtId="0" fontId="1" fillId="0" borderId="28" xfId="53" applyFont="1" applyBorder="1" applyAlignment="1">
      <alignment horizontal="right" vertical="center"/>
    </xf>
    <xf numFmtId="0" fontId="1" fillId="0" borderId="29" xfId="53" applyFont="1" applyBorder="1" applyAlignment="1">
      <alignment horizontal="left" vertical="center"/>
    </xf>
    <xf numFmtId="0" fontId="1" fillId="0" borderId="30" xfId="53" applyFont="1" applyBorder="1" applyAlignment="1">
      <alignment horizontal="left" vertical="center"/>
    </xf>
    <xf numFmtId="0" fontId="1" fillId="0" borderId="31" xfId="53" applyFont="1" applyBorder="1" applyAlignment="1">
      <alignment horizontal="right" vertical="center"/>
    </xf>
    <xf numFmtId="0" fontId="1" fillId="0" borderId="31" xfId="53" applyFont="1" applyBorder="1" applyAlignment="1">
      <alignment horizontal="left" vertical="center"/>
    </xf>
    <xf numFmtId="0" fontId="1" fillId="0" borderId="32" xfId="53" applyFont="1" applyBorder="1" applyAlignment="1">
      <alignment horizontal="left" vertical="center"/>
    </xf>
    <xf numFmtId="0" fontId="1" fillId="0" borderId="33" xfId="53" applyFont="1" applyBorder="1" applyAlignment="1">
      <alignment horizontal="left" vertical="center"/>
    </xf>
    <xf numFmtId="0" fontId="1" fillId="0" borderId="34" xfId="53" applyFont="1" applyBorder="1" applyAlignment="1">
      <alignment horizontal="right" vertical="center"/>
    </xf>
    <xf numFmtId="0" fontId="1" fillId="0" borderId="34" xfId="53" applyFont="1" applyBorder="1" applyAlignment="1">
      <alignment horizontal="left" vertical="center"/>
    </xf>
    <xf numFmtId="0" fontId="1" fillId="0" borderId="35" xfId="53" applyFont="1" applyBorder="1" applyAlignment="1">
      <alignment horizontal="left" vertical="center"/>
    </xf>
    <xf numFmtId="0" fontId="1" fillId="0" borderId="36" xfId="53" applyFont="1" applyBorder="1" applyAlignment="1">
      <alignment horizontal="left" vertical="center"/>
    </xf>
    <xf numFmtId="0" fontId="1" fillId="0" borderId="37" xfId="53" applyFont="1" applyBorder="1" applyAlignment="1">
      <alignment horizontal="left" vertical="center"/>
    </xf>
    <xf numFmtId="0" fontId="1" fillId="0" borderId="38" xfId="53" applyFont="1" applyBorder="1" applyAlignment="1">
      <alignment horizontal="left" vertical="center"/>
    </xf>
    <xf numFmtId="0" fontId="1" fillId="0" borderId="39" xfId="53" applyFont="1" applyBorder="1" applyAlignment="1">
      <alignment horizontal="left" vertical="center"/>
    </xf>
    <xf numFmtId="0" fontId="1" fillId="0" borderId="40" xfId="53" applyFont="1" applyBorder="1" applyAlignment="1">
      <alignment horizontal="left" vertical="center"/>
    </xf>
    <xf numFmtId="0" fontId="1" fillId="0" borderId="40" xfId="53" applyFont="1" applyBorder="1" applyAlignment="1">
      <alignment horizontal="center" vertical="center"/>
    </xf>
    <xf numFmtId="0" fontId="1" fillId="0" borderId="41" xfId="53" applyFont="1" applyBorder="1" applyAlignment="1">
      <alignment horizontal="center" vertical="center"/>
    </xf>
    <xf numFmtId="0" fontId="1" fillId="0" borderId="42" xfId="53" applyFont="1" applyBorder="1" applyAlignment="1">
      <alignment horizontal="center" vertical="center"/>
    </xf>
    <xf numFmtId="0" fontId="1" fillId="0" borderId="43" xfId="53" applyFont="1" applyBorder="1" applyAlignment="1">
      <alignment horizontal="center" vertical="center"/>
    </xf>
    <xf numFmtId="0" fontId="1" fillId="0" borderId="44" xfId="53" applyFont="1" applyBorder="1" applyAlignment="1">
      <alignment horizontal="center" vertical="center"/>
    </xf>
    <xf numFmtId="0" fontId="1" fillId="0" borderId="45" xfId="53" applyFont="1" applyBorder="1" applyAlignment="1">
      <alignment horizontal="center" vertical="center"/>
    </xf>
    <xf numFmtId="0" fontId="1" fillId="0" borderId="46" xfId="53" applyFont="1" applyBorder="1" applyAlignment="1">
      <alignment horizontal="left" vertical="center"/>
    </xf>
    <xf numFmtId="0" fontId="1" fillId="0" borderId="47" xfId="53" applyFont="1" applyBorder="1" applyAlignment="1">
      <alignment horizontal="left" vertical="center"/>
    </xf>
    <xf numFmtId="0" fontId="1" fillId="0" borderId="48" xfId="53" applyFont="1" applyBorder="1" applyAlignment="1">
      <alignment horizontal="center" vertical="center"/>
    </xf>
    <xf numFmtId="0" fontId="1" fillId="0" borderId="9" xfId="53" applyFont="1" applyBorder="1" applyAlignment="1">
      <alignment horizontal="left" vertical="center"/>
    </xf>
    <xf numFmtId="0" fontId="1" fillId="0" borderId="49" xfId="53" applyFont="1" applyBorder="1" applyAlignment="1">
      <alignment horizontal="left" vertical="center"/>
    </xf>
    <xf numFmtId="0" fontId="1" fillId="0" borderId="50" xfId="53" applyFont="1" applyBorder="1" applyAlignment="1">
      <alignment horizontal="center" vertical="center"/>
    </xf>
    <xf numFmtId="0" fontId="1" fillId="0" borderId="51" xfId="53" applyFont="1" applyBorder="1" applyAlignment="1">
      <alignment horizontal="left" vertical="center"/>
    </xf>
    <xf numFmtId="0" fontId="1" fillId="0" borderId="52" xfId="53" applyFont="1" applyBorder="1" applyAlignment="1">
      <alignment horizontal="center" vertical="center"/>
    </xf>
    <xf numFmtId="0" fontId="1" fillId="0" borderId="53" xfId="53" applyFont="1" applyBorder="1" applyAlignment="1">
      <alignment horizontal="left" vertical="center"/>
    </xf>
    <xf numFmtId="10" fontId="1" fillId="0" borderId="53" xfId="53" applyNumberFormat="1" applyFont="1" applyBorder="1" applyAlignment="1">
      <alignment horizontal="right" vertical="center"/>
    </xf>
    <xf numFmtId="0" fontId="1" fillId="0" borderId="54" xfId="53" applyFont="1" applyBorder="1" applyAlignment="1">
      <alignment horizontal="left" vertical="center"/>
    </xf>
    <xf numFmtId="0" fontId="1" fillId="0" borderId="52" xfId="53" applyFont="1" applyBorder="1" applyAlignment="1">
      <alignment horizontal="right" vertical="center"/>
    </xf>
    <xf numFmtId="0" fontId="1" fillId="0" borderId="55" xfId="53" applyFont="1" applyBorder="1" applyAlignment="1">
      <alignment horizontal="center" vertical="center"/>
    </xf>
    <xf numFmtId="0" fontId="1" fillId="0" borderId="56" xfId="53" applyFont="1" applyBorder="1" applyAlignment="1">
      <alignment horizontal="left" vertical="center"/>
    </xf>
    <xf numFmtId="0" fontId="1" fillId="0" borderId="56" xfId="53" applyFont="1" applyBorder="1" applyAlignment="1">
      <alignment horizontal="right" vertical="center"/>
    </xf>
    <xf numFmtId="0" fontId="1" fillId="0" borderId="57" xfId="53" applyFont="1" applyBorder="1" applyAlignment="1">
      <alignment horizontal="right" vertical="center"/>
    </xf>
    <xf numFmtId="3" fontId="1" fillId="0" borderId="0" xfId="53" applyNumberFormat="1" applyFont="1" applyBorder="1" applyAlignment="1">
      <alignment horizontal="right" vertical="center"/>
    </xf>
    <xf numFmtId="0" fontId="1" fillId="0" borderId="55" xfId="53" applyFont="1" applyBorder="1" applyAlignment="1">
      <alignment horizontal="left" vertical="center"/>
    </xf>
    <xf numFmtId="0" fontId="1" fillId="0" borderId="0" xfId="53" applyFont="1" applyBorder="1" applyAlignment="1">
      <alignment horizontal="right" vertical="center"/>
    </xf>
    <xf numFmtId="0" fontId="1" fillId="0" borderId="0" xfId="53" applyFont="1" applyBorder="1" applyAlignment="1">
      <alignment horizontal="left" vertical="center"/>
    </xf>
    <xf numFmtId="0" fontId="1" fillId="0" borderId="58" xfId="53" applyFont="1" applyBorder="1" applyAlignment="1">
      <alignment horizontal="right" vertical="center"/>
    </xf>
    <xf numFmtId="0" fontId="1" fillId="0" borderId="59" xfId="53" applyFont="1" applyBorder="1" applyAlignment="1">
      <alignment horizontal="right" vertical="center"/>
    </xf>
    <xf numFmtId="3" fontId="1" fillId="0" borderId="58" xfId="53" applyNumberFormat="1" applyFont="1" applyBorder="1" applyAlignment="1">
      <alignment horizontal="right" vertical="center"/>
    </xf>
    <xf numFmtId="3" fontId="1" fillId="0" borderId="60" xfId="53" applyNumberFormat="1" applyFont="1" applyBorder="1" applyAlignment="1">
      <alignment horizontal="right" vertical="center"/>
    </xf>
    <xf numFmtId="0" fontId="1" fillId="0" borderId="61" xfId="53" applyFont="1" applyBorder="1" applyAlignment="1">
      <alignment horizontal="left" vertical="center"/>
    </xf>
    <xf numFmtId="0" fontId="1" fillId="0" borderId="56" xfId="53" applyFont="1" applyBorder="1" applyAlignment="1">
      <alignment horizontal="center" vertical="center"/>
    </xf>
    <xf numFmtId="0" fontId="1" fillId="0" borderId="62" xfId="53" applyFont="1" applyBorder="1" applyAlignment="1">
      <alignment horizontal="center" vertical="center"/>
    </xf>
    <xf numFmtId="0" fontId="1" fillId="0" borderId="63" xfId="53" applyFont="1" applyBorder="1" applyAlignment="1">
      <alignment horizontal="left" vertical="center"/>
    </xf>
    <xf numFmtId="0" fontId="1" fillId="0" borderId="0" xfId="53" applyFont="1"/>
    <xf numFmtId="0" fontId="1" fillId="0" borderId="0" xfId="53" applyFont="1" applyAlignment="1">
      <alignment horizontal="left" vertical="center"/>
    </xf>
    <xf numFmtId="0" fontId="1" fillId="0" borderId="42" xfId="53" applyFont="1" applyBorder="1" applyAlignment="1">
      <alignment horizontal="left" vertical="center"/>
    </xf>
    <xf numFmtId="0" fontId="3" fillId="0" borderId="64" xfId="53" applyFont="1" applyBorder="1" applyAlignment="1">
      <alignment horizontal="center" vertical="center"/>
    </xf>
    <xf numFmtId="0" fontId="3" fillId="0" borderId="65" xfId="53" applyFont="1" applyBorder="1" applyAlignment="1">
      <alignment horizontal="center" vertical="center"/>
    </xf>
    <xf numFmtId="0" fontId="1" fillId="0" borderId="66" xfId="53" applyFont="1" applyBorder="1" applyAlignment="1">
      <alignment horizontal="left" vertical="center"/>
    </xf>
    <xf numFmtId="182" fontId="1" fillId="0" borderId="67" xfId="53" applyNumberFormat="1" applyFont="1" applyBorder="1" applyAlignment="1">
      <alignment horizontal="right" vertical="center"/>
    </xf>
    <xf numFmtId="0" fontId="1" fillId="0" borderId="54" xfId="53" applyFont="1" applyBorder="1" applyAlignment="1">
      <alignment horizontal="right" vertical="center"/>
    </xf>
    <xf numFmtId="0" fontId="1" fillId="0" borderId="68" xfId="53" applyNumberFormat="1" applyFont="1" applyBorder="1" applyAlignment="1">
      <alignment horizontal="left" vertical="center"/>
    </xf>
    <xf numFmtId="10" fontId="1" fillId="0" borderId="34" xfId="53" applyNumberFormat="1" applyFont="1" applyBorder="1" applyAlignment="1">
      <alignment horizontal="right" vertical="center"/>
    </xf>
    <xf numFmtId="10" fontId="1" fillId="0" borderId="25" xfId="53" applyNumberFormat="1" applyFont="1" applyBorder="1" applyAlignment="1">
      <alignment horizontal="right" vertical="center"/>
    </xf>
    <xf numFmtId="10" fontId="1" fillId="0" borderId="69" xfId="53" applyNumberFormat="1" applyFont="1" applyBorder="1" applyAlignment="1">
      <alignment horizontal="right" vertical="center"/>
    </xf>
    <xf numFmtId="0" fontId="1" fillId="0" borderId="21" xfId="53" applyFont="1" applyBorder="1" applyAlignment="1">
      <alignment horizontal="right" vertical="center"/>
    </xf>
    <xf numFmtId="0" fontId="1" fillId="0" borderId="33" xfId="53" applyFont="1" applyBorder="1" applyAlignment="1">
      <alignment horizontal="right" vertical="center"/>
    </xf>
    <xf numFmtId="0" fontId="1" fillId="0" borderId="36" xfId="53" applyFont="1" applyBorder="1" applyAlignment="1">
      <alignment horizontal="right" vertical="center"/>
    </xf>
    <xf numFmtId="0" fontId="1" fillId="0" borderId="37" xfId="53" applyFont="1" applyBorder="1" applyAlignment="1">
      <alignment horizontal="right" vertical="center"/>
    </xf>
    <xf numFmtId="0" fontId="1" fillId="0" borderId="70" xfId="0" applyFont="1" applyBorder="1" applyAlignment="1" applyProtection="1">
      <alignment horizontal="center"/>
    </xf>
    <xf numFmtId="0" fontId="1" fillId="0" borderId="12" xfId="0" applyNumberFormat="1" applyFont="1" applyBorder="1" applyAlignment="1" applyProtection="1">
      <alignment horizontal="center"/>
    </xf>
    <xf numFmtId="0" fontId="1" fillId="0" borderId="13" xfId="0" applyNumberFormat="1" applyFont="1" applyBorder="1" applyAlignment="1" applyProtection="1">
      <alignment horizontal="center"/>
    </xf>
    <xf numFmtId="0" fontId="1" fillId="0" borderId="71" xfId="0" applyNumberFormat="1" applyFont="1" applyBorder="1" applyAlignment="1" applyProtection="1">
      <alignment horizontal="center"/>
    </xf>
    <xf numFmtId="0" fontId="1" fillId="0" borderId="17" xfId="0" applyNumberFormat="1" applyFont="1" applyBorder="1" applyAlignment="1" applyProtection="1">
      <alignment horizontal="center"/>
    </xf>
    <xf numFmtId="0" fontId="1" fillId="0" borderId="18" xfId="0" applyNumberFormat="1" applyFont="1" applyBorder="1" applyAlignment="1" applyProtection="1">
      <alignment horizontal="center"/>
    </xf>
    <xf numFmtId="0" fontId="1" fillId="0" borderId="72" xfId="0" applyNumberFormat="1" applyFont="1" applyBorder="1" applyAlignment="1" applyProtection="1">
      <alignment horizontal="center"/>
    </xf>
    <xf numFmtId="0" fontId="1" fillId="0" borderId="0" xfId="52" applyFont="1"/>
    <xf numFmtId="0" fontId="3" fillId="0" borderId="0" xfId="52" applyFont="1"/>
    <xf numFmtId="49" fontId="3" fillId="0" borderId="0" xfId="52" applyNumberFormat="1" applyFont="1"/>
    <xf numFmtId="0" fontId="2" fillId="0" borderId="0" xfId="52" applyFont="1" applyAlignment="1">
      <alignment horizontal="left" vertical="center"/>
    </xf>
    <xf numFmtId="0" fontId="7" fillId="0" borderId="0" xfId="0" applyFont="1" applyAlignment="1" applyProtection="1">
      <alignment horizontal="center"/>
      <protection locked="0"/>
    </xf>
    <xf numFmtId="0" fontId="1" fillId="0" borderId="0" xfId="0" applyFont="1" applyAlignment="1" applyProtection="1">
      <alignment horizontal="center"/>
    </xf>
    <xf numFmtId="3" fontId="1" fillId="0" borderId="73" xfId="53" applyNumberFormat="1" applyFont="1" applyBorder="1" applyAlignment="1">
      <alignment horizontal="right" vertical="center"/>
    </xf>
    <xf numFmtId="3" fontId="1" fillId="0" borderId="59" xfId="53" applyNumberFormat="1" applyFont="1" applyBorder="1" applyAlignment="1">
      <alignment horizontal="right" vertical="center"/>
    </xf>
    <xf numFmtId="3" fontId="1" fillId="0" borderId="74" xfId="53" applyNumberFormat="1" applyFont="1" applyBorder="1" applyAlignment="1">
      <alignment horizontal="right" vertical="center"/>
    </xf>
    <xf numFmtId="3" fontId="1" fillId="0" borderId="23" xfId="53" applyNumberFormat="1" applyFont="1" applyBorder="1" applyAlignment="1">
      <alignment horizontal="right" vertical="center"/>
    </xf>
    <xf numFmtId="3" fontId="1" fillId="0" borderId="35" xfId="53" applyNumberFormat="1" applyFont="1" applyBorder="1" applyAlignment="1">
      <alignment horizontal="right" vertical="center"/>
    </xf>
    <xf numFmtId="3" fontId="1" fillId="0" borderId="38" xfId="53" applyNumberFormat="1" applyFont="1" applyBorder="1" applyAlignment="1">
      <alignment horizontal="right" vertical="center"/>
    </xf>
    <xf numFmtId="0" fontId="1" fillId="0" borderId="0" xfId="0" applyFont="1" applyAlignment="1" applyProtection="1">
      <alignment horizontal="right" vertical="top"/>
    </xf>
    <xf numFmtId="49" fontId="1" fillId="0" borderId="0" xfId="0" applyNumberFormat="1" applyFont="1" applyAlignment="1" applyProtection="1">
      <alignment horizontal="center" vertical="top"/>
    </xf>
    <xf numFmtId="49" fontId="1" fillId="0" borderId="0" xfId="0" applyNumberFormat="1" applyFont="1" applyAlignment="1" applyProtection="1">
      <alignment vertical="top"/>
    </xf>
    <xf numFmtId="0" fontId="1" fillId="0" borderId="0" xfId="0" applyFont="1" applyAlignment="1" applyProtection="1">
      <alignment vertical="top"/>
    </xf>
    <xf numFmtId="180" fontId="1" fillId="0" borderId="0" xfId="0" applyNumberFormat="1" applyFont="1" applyAlignment="1" applyProtection="1">
      <alignment vertical="top"/>
    </xf>
    <xf numFmtId="4" fontId="1" fillId="0" borderId="0" xfId="0" applyNumberFormat="1" applyFont="1" applyAlignment="1" applyProtection="1">
      <alignment vertical="top"/>
    </xf>
    <xf numFmtId="181" fontId="1" fillId="0" borderId="0" xfId="0" applyNumberFormat="1" applyFont="1" applyAlignment="1" applyProtection="1">
      <alignment vertical="top"/>
    </xf>
    <xf numFmtId="0" fontId="1" fillId="0" borderId="0" xfId="0" applyFont="1" applyAlignment="1" applyProtection="1">
      <alignment horizontal="center" vertical="top"/>
    </xf>
    <xf numFmtId="195" fontId="1" fillId="0" borderId="0" xfId="0" applyNumberFormat="1" applyFont="1" applyAlignment="1" applyProtection="1">
      <alignment vertical="top"/>
    </xf>
    <xf numFmtId="0" fontId="1" fillId="0" borderId="0" xfId="0" applyFont="1" applyAlignment="1" applyProtection="1">
      <alignment vertical="top" wrapText="1"/>
    </xf>
    <xf numFmtId="4" fontId="1" fillId="0" borderId="46" xfId="53" applyNumberFormat="1" applyFont="1" applyBorder="1" applyAlignment="1">
      <alignment horizontal="right" vertical="center"/>
    </xf>
    <xf numFmtId="4" fontId="1" fillId="0" borderId="75" xfId="53" applyNumberFormat="1" applyFont="1" applyBorder="1" applyAlignment="1">
      <alignment horizontal="right" vertical="center"/>
    </xf>
    <xf numFmtId="4" fontId="1" fillId="0" borderId="9" xfId="53" applyNumberFormat="1" applyFont="1" applyBorder="1" applyAlignment="1">
      <alignment horizontal="right" vertical="center"/>
    </xf>
    <xf numFmtId="4" fontId="1" fillId="0" borderId="76" xfId="53" applyNumberFormat="1" applyFont="1" applyBorder="1" applyAlignment="1">
      <alignment horizontal="right" vertical="center"/>
    </xf>
    <xf numFmtId="4" fontId="1" fillId="0" borderId="77" xfId="53" applyNumberFormat="1" applyFont="1" applyBorder="1" applyAlignment="1">
      <alignment horizontal="right" vertical="center"/>
    </xf>
    <xf numFmtId="4" fontId="1" fillId="0" borderId="51" xfId="53" applyNumberFormat="1" applyFont="1" applyBorder="1" applyAlignment="1">
      <alignment horizontal="right" vertical="center"/>
    </xf>
    <xf numFmtId="4" fontId="1" fillId="0" borderId="54" xfId="53" applyNumberFormat="1" applyFont="1" applyBorder="1" applyAlignment="1">
      <alignment horizontal="right" vertical="center"/>
    </xf>
    <xf numFmtId="4" fontId="1" fillId="0" borderId="78" xfId="53" applyNumberFormat="1" applyFont="1" applyBorder="1" applyAlignment="1">
      <alignment horizontal="right" vertical="center"/>
    </xf>
    <xf numFmtId="4" fontId="1" fillId="0" borderId="53" xfId="53" applyNumberFormat="1" applyFont="1" applyBorder="1" applyAlignment="1">
      <alignment horizontal="right" vertical="center"/>
    </xf>
    <xf numFmtId="49" fontId="3" fillId="0" borderId="0" xfId="0" applyNumberFormat="1" applyFont="1" applyAlignment="1" applyProtection="1">
      <alignment vertical="top"/>
    </xf>
    <xf numFmtId="0" fontId="1" fillId="0" borderId="0" xfId="0" applyFont="1" applyAlignment="1" applyProtection="1">
      <alignment horizontal="right" vertical="top" wrapText="1"/>
    </xf>
    <xf numFmtId="4" fontId="3" fillId="0" borderId="0" xfId="0" applyNumberFormat="1" applyFont="1" applyAlignment="1" applyProtection="1">
      <alignment vertical="top"/>
    </xf>
    <xf numFmtId="181" fontId="3" fillId="0" borderId="0" xfId="0" applyNumberFormat="1" applyFont="1" applyAlignment="1" applyProtection="1">
      <alignment vertical="top"/>
    </xf>
    <xf numFmtId="180" fontId="3" fillId="0" borderId="0" xfId="0" applyNumberFormat="1" applyFont="1" applyAlignment="1" applyProtection="1">
      <alignment vertical="top"/>
    </xf>
    <xf numFmtId="0" fontId="3" fillId="0" borderId="0" xfId="0" applyFont="1" applyAlignment="1" applyProtection="1">
      <alignment vertical="top" wrapText="1"/>
    </xf>
  </cellXfs>
  <cellStyles count="73">
    <cellStyle name="1 000 Sk" xfId="1"/>
    <cellStyle name="1 000,-  Sk" xfId="2"/>
    <cellStyle name="1 000,- Kč" xfId="3"/>
    <cellStyle name="1 000,- Sk" xfId="4"/>
    <cellStyle name="1000 Sk_fakturuj99" xfId="5"/>
    <cellStyle name="20 % – Zvýraznění1" xfId="6"/>
    <cellStyle name="20 % – Zvýraznění2" xfId="7"/>
    <cellStyle name="20 % – Zvýraznění3" xfId="8"/>
    <cellStyle name="20 % – Zvýraznění4" xfId="9"/>
    <cellStyle name="20 % – Zvýraznění5" xfId="10"/>
    <cellStyle name="20 % – Zvýraznění6" xfId="11"/>
    <cellStyle name="20% - Accent1" xfId="12"/>
    <cellStyle name="20% - Accent2" xfId="13"/>
    <cellStyle name="20% - Accent3" xfId="14"/>
    <cellStyle name="20% - Accent4" xfId="15"/>
    <cellStyle name="20% - Accent5" xfId="16"/>
    <cellStyle name="20% - Accent6" xfId="17"/>
    <cellStyle name="40 % – Zvýraznění1" xfId="18"/>
    <cellStyle name="40 % – Zvýraznění2" xfId="19"/>
    <cellStyle name="40 % – Zvýraznění3" xfId="20"/>
    <cellStyle name="40 % – Zvýraznění4" xfId="21"/>
    <cellStyle name="40 % – Zvýraznění5" xfId="22"/>
    <cellStyle name="40 % – Zvýraznění6" xfId="23"/>
    <cellStyle name="40% - Accent1" xfId="24"/>
    <cellStyle name="40% - Accent2" xfId="25"/>
    <cellStyle name="40% - Accent3" xfId="26"/>
    <cellStyle name="40% - Accent4" xfId="27"/>
    <cellStyle name="40% - Accent5" xfId="28"/>
    <cellStyle name="40% - Accent6" xfId="29"/>
    <cellStyle name="60 % – Zvýraznění1" xfId="30"/>
    <cellStyle name="60 % – Zvýraznění2" xfId="31"/>
    <cellStyle name="60 % – Zvýraznění3" xfId="32"/>
    <cellStyle name="60 % – Zvýraznění4" xfId="33"/>
    <cellStyle name="60 % – Zvýraznění5" xfId="34"/>
    <cellStyle name="60 % – Zvýraznění6" xfId="35"/>
    <cellStyle name="60% - Accent1" xfId="36"/>
    <cellStyle name="60% - Accent2" xfId="37"/>
    <cellStyle name="60% - Accent3" xfId="38"/>
    <cellStyle name="60% - Accent4" xfId="39"/>
    <cellStyle name="60% - Accent5" xfId="40"/>
    <cellStyle name="60% - Accent6" xfId="41"/>
    <cellStyle name="Celkem" xfId="42"/>
    <cellStyle name="data" xfId="43"/>
    <cellStyle name="Dobrá" xfId="44" builtinId="26" customBuiltin="1"/>
    <cellStyle name="Kontrolná bunka" xfId="45" builtinId="23" customBuiltin="1"/>
    <cellStyle name="Nadpis 1" xfId="46" builtinId="16" customBuiltin="1"/>
    <cellStyle name="Nadpis 2" xfId="47" builtinId="17" customBuiltin="1"/>
    <cellStyle name="Nadpis 3" xfId="48" builtinId="18" customBuiltin="1"/>
    <cellStyle name="Nadpis 4" xfId="49" builtinId="19" customBuiltin="1"/>
    <cellStyle name="Název" xfId="50"/>
    <cellStyle name="Neutrálna" xfId="51" builtinId="28" customBuiltin="1"/>
    <cellStyle name="Normálna" xfId="0" builtinId="0"/>
    <cellStyle name="normálne_KLs" xfId="52"/>
    <cellStyle name="normálne_KLv" xfId="53"/>
    <cellStyle name="Poznámka" xfId="54" builtinId="10" customBuiltin="1"/>
    <cellStyle name="Prepojená bunka" xfId="55" builtinId="24" customBuiltin="1"/>
    <cellStyle name="TEXT" xfId="56"/>
    <cellStyle name="Text upozornění" xfId="57"/>
    <cellStyle name="TEXT1" xfId="58"/>
    <cellStyle name="Title" xfId="59"/>
    <cellStyle name="Total" xfId="60"/>
    <cellStyle name="Vstup" xfId="61" builtinId="20" customBuiltin="1"/>
    <cellStyle name="Výpočet" xfId="62" builtinId="22" customBuiltin="1"/>
    <cellStyle name="Výstup" xfId="63" builtinId="21" customBuiltin="1"/>
    <cellStyle name="Vysvetľujúci text" xfId="64" builtinId="53" customBuiltin="1"/>
    <cellStyle name="Warning Text" xfId="65"/>
    <cellStyle name="Zlá" xfId="66" builtinId="27" customBuiltin="1"/>
    <cellStyle name="Zvýraznenie1" xfId="67" builtinId="29" customBuiltin="1"/>
    <cellStyle name="Zvýraznenie2" xfId="68" builtinId="33" customBuiltin="1"/>
    <cellStyle name="Zvýraznenie3" xfId="69" builtinId="37" customBuiltin="1"/>
    <cellStyle name="Zvýraznenie4" xfId="70" builtinId="41" customBuiltin="1"/>
    <cellStyle name="Zvýraznenie5" xfId="71" builtinId="45" customBuiltin="1"/>
    <cellStyle name="Zvýraznenie6" xfId="72" builtinId="49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533400</xdr:colOff>
      <xdr:row>32</xdr:row>
      <xdr:rowOff>9525</xdr:rowOff>
    </xdr:from>
    <xdr:to>
      <xdr:col>5</xdr:col>
      <xdr:colOff>533400</xdr:colOff>
      <xdr:row>40</xdr:row>
      <xdr:rowOff>285750</xdr:rowOff>
    </xdr:to>
    <xdr:sp macro="" textlink="">
      <xdr:nvSpPr>
        <xdr:cNvPr id="1036" name="Line 1"/>
        <xdr:cNvSpPr>
          <a:spLocks noChangeShapeType="1"/>
        </xdr:cNvSpPr>
      </xdr:nvSpPr>
      <xdr:spPr bwMode="auto">
        <a:xfrm>
          <a:off x="3152775" y="7458075"/>
          <a:ext cx="0" cy="20478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D43"/>
  <sheetViews>
    <sheetView showGridLines="0" showZeros="0" tabSelected="1" workbookViewId="0">
      <selection activeCell="N10" sqref="N10"/>
    </sheetView>
  </sheetViews>
  <sheetFormatPr defaultRowHeight="12.75"/>
  <cols>
    <col min="1" max="1" width="0.7109375" style="79" customWidth="1"/>
    <col min="2" max="2" width="3.7109375" style="79" customWidth="1"/>
    <col min="3" max="3" width="6.85546875" style="79" customWidth="1"/>
    <col min="4" max="6" width="14" style="79" customWidth="1"/>
    <col min="7" max="7" width="3.85546875" style="79" customWidth="1"/>
    <col min="8" max="8" width="17.7109375" style="79" customWidth="1"/>
    <col min="9" max="9" width="8.7109375" style="79" customWidth="1"/>
    <col min="10" max="10" width="14" style="79" customWidth="1"/>
    <col min="11" max="11" width="2.28515625" style="79" customWidth="1"/>
    <col min="12" max="12" width="6.85546875" style="79" customWidth="1"/>
    <col min="13" max="23" width="9.140625" style="79"/>
    <col min="24" max="25" width="5.7109375" style="79" customWidth="1"/>
    <col min="26" max="26" width="6.5703125" style="79" customWidth="1"/>
    <col min="27" max="27" width="21.42578125" style="79" customWidth="1"/>
    <col min="28" max="28" width="4.28515625" style="79" customWidth="1"/>
    <col min="29" max="29" width="8.28515625" style="79" customWidth="1"/>
    <col min="30" max="30" width="8.7109375" style="79" customWidth="1"/>
    <col min="31" max="16384" width="9.140625" style="79"/>
  </cols>
  <sheetData>
    <row r="1" spans="2:30" ht="28.5" customHeight="1" thickBot="1">
      <c r="B1" s="80" t="s">
        <v>0</v>
      </c>
      <c r="C1" s="80"/>
      <c r="D1" s="80"/>
      <c r="F1" s="105" t="str">
        <f>CONCATENATE(AA2," ",AB2," ",AC2," ",AD2)</f>
        <v xml:space="preserve">Krycí list rozpočtu v EUR  </v>
      </c>
      <c r="G1" s="80"/>
      <c r="H1" s="80" t="s">
        <v>260</v>
      </c>
      <c r="I1" s="80"/>
      <c r="J1" s="80"/>
      <c r="Z1" s="102" t="s">
        <v>1</v>
      </c>
      <c r="AA1" s="102" t="s">
        <v>2</v>
      </c>
      <c r="AB1" s="102" t="s">
        <v>3</v>
      </c>
      <c r="AC1" s="102" t="s">
        <v>4</v>
      </c>
      <c r="AD1" s="102" t="s">
        <v>5</v>
      </c>
    </row>
    <row r="2" spans="2:30" ht="18" customHeight="1" thickTop="1">
      <c r="B2" s="20"/>
      <c r="C2" s="21" t="s">
        <v>6</v>
      </c>
      <c r="D2" s="21"/>
      <c r="E2" s="21"/>
      <c r="F2" s="21"/>
      <c r="G2" s="22" t="s">
        <v>7</v>
      </c>
      <c r="H2" s="21"/>
      <c r="I2" s="21"/>
      <c r="J2" s="23"/>
      <c r="Z2" s="102" t="s">
        <v>8</v>
      </c>
      <c r="AA2" s="103" t="s">
        <v>9</v>
      </c>
      <c r="AB2" s="103" t="s">
        <v>10</v>
      </c>
      <c r="AC2" s="103"/>
      <c r="AD2" s="104"/>
    </row>
    <row r="3" spans="2:30" ht="18" customHeight="1">
      <c r="B3" s="24"/>
      <c r="C3" s="25" t="s">
        <v>11</v>
      </c>
      <c r="D3" s="25"/>
      <c r="E3" s="25"/>
      <c r="F3" s="25"/>
      <c r="G3" s="26" t="s">
        <v>12</v>
      </c>
      <c r="H3" s="25"/>
      <c r="I3" s="25"/>
      <c r="J3" s="27"/>
      <c r="Z3" s="102" t="s">
        <v>13</v>
      </c>
      <c r="AA3" s="103" t="s">
        <v>14</v>
      </c>
      <c r="AB3" s="103" t="s">
        <v>10</v>
      </c>
      <c r="AC3" s="103" t="s">
        <v>15</v>
      </c>
      <c r="AD3" s="104" t="s">
        <v>16</v>
      </c>
    </row>
    <row r="4" spans="2:30" ht="18" customHeight="1">
      <c r="B4" s="28"/>
      <c r="C4" s="29"/>
      <c r="D4" s="29"/>
      <c r="E4" s="29"/>
      <c r="F4" s="29"/>
      <c r="G4" s="30"/>
      <c r="H4" s="29"/>
      <c r="I4" s="29"/>
      <c r="J4" s="31"/>
      <c r="Z4" s="102" t="s">
        <v>17</v>
      </c>
      <c r="AA4" s="103" t="s">
        <v>18</v>
      </c>
      <c r="AB4" s="103" t="s">
        <v>10</v>
      </c>
      <c r="AC4" s="103"/>
      <c r="AD4" s="104"/>
    </row>
    <row r="5" spans="2:30" ht="18" customHeight="1" thickBot="1">
      <c r="B5" s="32"/>
      <c r="C5" s="34" t="s">
        <v>19</v>
      </c>
      <c r="D5" s="34"/>
      <c r="E5" s="34" t="s">
        <v>20</v>
      </c>
      <c r="F5" s="33"/>
      <c r="G5" s="33" t="s">
        <v>21</v>
      </c>
      <c r="H5" s="34"/>
      <c r="I5" s="33" t="s">
        <v>22</v>
      </c>
      <c r="J5" s="35" t="s">
        <v>23</v>
      </c>
      <c r="Z5" s="102" t="s">
        <v>24</v>
      </c>
      <c r="AA5" s="103" t="s">
        <v>14</v>
      </c>
      <c r="AB5" s="103" t="s">
        <v>10</v>
      </c>
      <c r="AC5" s="103" t="s">
        <v>15</v>
      </c>
      <c r="AD5" s="104" t="s">
        <v>16</v>
      </c>
    </row>
    <row r="6" spans="2:30" ht="18" customHeight="1" thickTop="1">
      <c r="B6" s="20"/>
      <c r="C6" s="21" t="s">
        <v>25</v>
      </c>
      <c r="D6" s="21" t="s">
        <v>26</v>
      </c>
      <c r="E6" s="21"/>
      <c r="F6" s="21"/>
      <c r="G6" s="21" t="s">
        <v>27</v>
      </c>
      <c r="H6" s="21"/>
      <c r="I6" s="21"/>
      <c r="J6" s="23"/>
    </row>
    <row r="7" spans="2:30" ht="18" customHeight="1">
      <c r="B7" s="36"/>
      <c r="C7" s="37"/>
      <c r="D7" s="38"/>
      <c r="E7" s="38"/>
      <c r="F7" s="38"/>
      <c r="G7" s="38" t="s">
        <v>28</v>
      </c>
      <c r="H7" s="38"/>
      <c r="I7" s="38"/>
      <c r="J7" s="39"/>
    </row>
    <row r="8" spans="2:30" ht="18" customHeight="1">
      <c r="B8" s="24"/>
      <c r="C8" s="25" t="s">
        <v>29</v>
      </c>
      <c r="D8" s="25"/>
      <c r="E8" s="25"/>
      <c r="F8" s="25"/>
      <c r="G8" s="25" t="s">
        <v>27</v>
      </c>
      <c r="H8" s="25"/>
      <c r="I8" s="25"/>
      <c r="J8" s="27"/>
    </row>
    <row r="9" spans="2:30" ht="18" customHeight="1">
      <c r="B9" s="28"/>
      <c r="C9" s="30"/>
      <c r="D9" s="29"/>
      <c r="E9" s="29"/>
      <c r="F9" s="29"/>
      <c r="G9" s="38" t="s">
        <v>28</v>
      </c>
      <c r="H9" s="29"/>
      <c r="I9" s="29"/>
      <c r="J9" s="31"/>
    </row>
    <row r="10" spans="2:30" ht="18" customHeight="1">
      <c r="B10" s="24"/>
      <c r="C10" s="25" t="s">
        <v>30</v>
      </c>
      <c r="D10" s="25"/>
      <c r="E10" s="25"/>
      <c r="F10" s="25"/>
      <c r="G10" s="25" t="s">
        <v>27</v>
      </c>
      <c r="H10" s="25"/>
      <c r="I10" s="25"/>
      <c r="J10" s="27"/>
    </row>
    <row r="11" spans="2:30" ht="18" customHeight="1" thickBot="1">
      <c r="B11" s="40"/>
      <c r="C11" s="41"/>
      <c r="D11" s="41"/>
      <c r="E11" s="41"/>
      <c r="F11" s="41"/>
      <c r="G11" s="41" t="s">
        <v>28</v>
      </c>
      <c r="H11" s="41"/>
      <c r="I11" s="41"/>
      <c r="J11" s="42"/>
    </row>
    <row r="12" spans="2:30" ht="18" customHeight="1" thickTop="1">
      <c r="B12" s="91"/>
      <c r="C12" s="21"/>
      <c r="D12" s="21"/>
      <c r="E12" s="21"/>
      <c r="F12" s="108">
        <f>IF(B12&lt;&gt;0,ROUND($J$31/B12,0),0)</f>
        <v>0</v>
      </c>
      <c r="G12" s="22"/>
      <c r="H12" s="21"/>
      <c r="I12" s="21"/>
      <c r="J12" s="111">
        <f>IF(G12&lt;&gt;0,ROUND($J$31/G12,0),0)</f>
        <v>0</v>
      </c>
    </row>
    <row r="13" spans="2:30" ht="18" customHeight="1">
      <c r="B13" s="92"/>
      <c r="C13" s="38"/>
      <c r="D13" s="38"/>
      <c r="E13" s="38"/>
      <c r="F13" s="109">
        <f>IF(B13&lt;&gt;0,ROUND($J$31/B13,0),0)</f>
        <v>0</v>
      </c>
      <c r="G13" s="37"/>
      <c r="H13" s="38"/>
      <c r="I13" s="38"/>
      <c r="J13" s="112">
        <f>IF(G13&lt;&gt;0,ROUND($J$31/G13,0),0)</f>
        <v>0</v>
      </c>
    </row>
    <row r="14" spans="2:30" ht="18" customHeight="1" thickBot="1">
      <c r="B14" s="93"/>
      <c r="C14" s="41"/>
      <c r="D14" s="41"/>
      <c r="E14" s="41"/>
      <c r="F14" s="110">
        <f>IF(B14&lt;&gt;0,ROUND($J$31/B14,0),0)</f>
        <v>0</v>
      </c>
      <c r="G14" s="94"/>
      <c r="H14" s="41"/>
      <c r="I14" s="41"/>
      <c r="J14" s="113">
        <f>IF(G14&lt;&gt;0,ROUND($J$31/G14,0),0)</f>
        <v>0</v>
      </c>
    </row>
    <row r="15" spans="2:30" ht="18" customHeight="1" thickTop="1">
      <c r="B15" s="82" t="s">
        <v>31</v>
      </c>
      <c r="C15" s="44" t="s">
        <v>32</v>
      </c>
      <c r="D15" s="45" t="s">
        <v>33</v>
      </c>
      <c r="E15" s="45" t="s">
        <v>34</v>
      </c>
      <c r="F15" s="46" t="s">
        <v>35</v>
      </c>
      <c r="G15" s="82" t="s">
        <v>36</v>
      </c>
      <c r="H15" s="47" t="s">
        <v>37</v>
      </c>
      <c r="I15" s="48"/>
      <c r="J15" s="49"/>
    </row>
    <row r="16" spans="2:30" ht="18" customHeight="1">
      <c r="B16" s="50">
        <v>1</v>
      </c>
      <c r="C16" s="51" t="s">
        <v>38</v>
      </c>
      <c r="D16" s="124">
        <f>Prehlad!H35</f>
        <v>0</v>
      </c>
      <c r="E16" s="124">
        <f>Prehlad!I35</f>
        <v>0</v>
      </c>
      <c r="F16" s="125">
        <f>D16+E16</f>
        <v>0</v>
      </c>
      <c r="G16" s="50">
        <v>6</v>
      </c>
      <c r="H16" s="52" t="s">
        <v>39</v>
      </c>
      <c r="I16" s="87"/>
      <c r="J16" s="125">
        <v>0</v>
      </c>
    </row>
    <row r="17" spans="2:10" ht="18" customHeight="1">
      <c r="B17" s="53">
        <v>2</v>
      </c>
      <c r="C17" s="54" t="s">
        <v>40</v>
      </c>
      <c r="D17" s="126"/>
      <c r="E17" s="126"/>
      <c r="F17" s="125">
        <f>D17+E17</f>
        <v>0</v>
      </c>
      <c r="G17" s="53">
        <v>7</v>
      </c>
      <c r="H17" s="55" t="s">
        <v>41</v>
      </c>
      <c r="I17" s="25"/>
      <c r="J17" s="127">
        <v>0</v>
      </c>
    </row>
    <row r="18" spans="2:10" ht="18" customHeight="1">
      <c r="B18" s="53">
        <v>3</v>
      </c>
      <c r="C18" s="54" t="s">
        <v>42</v>
      </c>
      <c r="D18" s="126">
        <f>Prehlad!H73</f>
        <v>0</v>
      </c>
      <c r="E18" s="126">
        <f>Prehlad!I73</f>
        <v>0</v>
      </c>
      <c r="F18" s="125">
        <f>D18+E18</f>
        <v>0</v>
      </c>
      <c r="G18" s="53">
        <v>8</v>
      </c>
      <c r="H18" s="55" t="s">
        <v>43</v>
      </c>
      <c r="I18" s="25"/>
      <c r="J18" s="127">
        <v>0</v>
      </c>
    </row>
    <row r="19" spans="2:10" ht="18" customHeight="1" thickBot="1">
      <c r="B19" s="53">
        <v>4</v>
      </c>
      <c r="C19" s="54" t="s">
        <v>44</v>
      </c>
      <c r="D19" s="126"/>
      <c r="E19" s="126"/>
      <c r="F19" s="128">
        <f>D19+E19</f>
        <v>0</v>
      </c>
      <c r="G19" s="53">
        <v>9</v>
      </c>
      <c r="H19" s="55" t="s">
        <v>45</v>
      </c>
      <c r="I19" s="25"/>
      <c r="J19" s="127">
        <v>0</v>
      </c>
    </row>
    <row r="20" spans="2:10" ht="18" customHeight="1" thickBot="1">
      <c r="B20" s="56">
        <v>5</v>
      </c>
      <c r="C20" s="57" t="s">
        <v>46</v>
      </c>
      <c r="D20" s="129">
        <f>SUM(D16:D19)</f>
        <v>0</v>
      </c>
      <c r="E20" s="130">
        <f>SUM(E16:E19)</f>
        <v>0</v>
      </c>
      <c r="F20" s="131">
        <f>SUM(F16:F19)</f>
        <v>0</v>
      </c>
      <c r="G20" s="58">
        <v>10</v>
      </c>
      <c r="I20" s="86" t="s">
        <v>47</v>
      </c>
      <c r="J20" s="131">
        <f>SUM(J16:J19)</f>
        <v>0</v>
      </c>
    </row>
    <row r="21" spans="2:10" ht="18" customHeight="1" thickTop="1">
      <c r="B21" s="82" t="s">
        <v>48</v>
      </c>
      <c r="C21" s="81"/>
      <c r="D21" s="48" t="s">
        <v>49</v>
      </c>
      <c r="E21" s="48"/>
      <c r="F21" s="49"/>
      <c r="G21" s="82" t="s">
        <v>50</v>
      </c>
      <c r="H21" s="47" t="s">
        <v>51</v>
      </c>
      <c r="I21" s="48"/>
      <c r="J21" s="49"/>
    </row>
    <row r="22" spans="2:10" ht="18" customHeight="1">
      <c r="B22" s="50">
        <v>11</v>
      </c>
      <c r="C22" s="52" t="s">
        <v>52</v>
      </c>
      <c r="D22" s="88" t="s">
        <v>45</v>
      </c>
      <c r="E22" s="90">
        <v>0</v>
      </c>
      <c r="F22" s="125">
        <v>0</v>
      </c>
      <c r="G22" s="53">
        <v>16</v>
      </c>
      <c r="H22" s="55" t="s">
        <v>53</v>
      </c>
      <c r="I22" s="59"/>
      <c r="J22" s="127">
        <v>0</v>
      </c>
    </row>
    <row r="23" spans="2:10" ht="18" customHeight="1">
      <c r="B23" s="53">
        <v>12</v>
      </c>
      <c r="C23" s="55" t="s">
        <v>54</v>
      </c>
      <c r="D23" s="89"/>
      <c r="E23" s="60">
        <v>0</v>
      </c>
      <c r="F23" s="127">
        <v>0</v>
      </c>
      <c r="G23" s="53">
        <v>17</v>
      </c>
      <c r="H23" s="55" t="s">
        <v>55</v>
      </c>
      <c r="I23" s="59"/>
      <c r="J23" s="127">
        <v>0</v>
      </c>
    </row>
    <row r="24" spans="2:10" ht="18" customHeight="1">
      <c r="B24" s="53">
        <v>13</v>
      </c>
      <c r="C24" s="55" t="s">
        <v>56</v>
      </c>
      <c r="D24" s="89"/>
      <c r="E24" s="60">
        <v>0</v>
      </c>
      <c r="F24" s="127">
        <v>0</v>
      </c>
      <c r="G24" s="53">
        <v>18</v>
      </c>
      <c r="H24" s="55" t="s">
        <v>57</v>
      </c>
      <c r="I24" s="59"/>
      <c r="J24" s="127">
        <v>0</v>
      </c>
    </row>
    <row r="25" spans="2:10" ht="18" customHeight="1" thickBot="1">
      <c r="B25" s="53">
        <v>14</v>
      </c>
      <c r="C25" s="55" t="s">
        <v>45</v>
      </c>
      <c r="D25" s="89"/>
      <c r="E25" s="60">
        <v>0</v>
      </c>
      <c r="F25" s="127">
        <v>0</v>
      </c>
      <c r="G25" s="53">
        <v>19</v>
      </c>
      <c r="H25" s="55" t="s">
        <v>45</v>
      </c>
      <c r="I25" s="59"/>
      <c r="J25" s="127">
        <v>0</v>
      </c>
    </row>
    <row r="26" spans="2:10" ht="18" customHeight="1" thickBot="1">
      <c r="B26" s="56">
        <v>15</v>
      </c>
      <c r="C26" s="61"/>
      <c r="D26" s="62"/>
      <c r="E26" s="62" t="s">
        <v>58</v>
      </c>
      <c r="F26" s="131">
        <f>SUM(F22:F25)</f>
        <v>0</v>
      </c>
      <c r="G26" s="56">
        <v>20</v>
      </c>
      <c r="H26" s="61"/>
      <c r="I26" s="62" t="s">
        <v>59</v>
      </c>
      <c r="J26" s="131">
        <f>SUM(J22:J25)</f>
        <v>0</v>
      </c>
    </row>
    <row r="27" spans="2:10" ht="18" customHeight="1" thickTop="1">
      <c r="B27" s="63"/>
      <c r="C27" s="64" t="s">
        <v>60</v>
      </c>
      <c r="D27" s="65"/>
      <c r="E27" s="66" t="s">
        <v>61</v>
      </c>
      <c r="F27" s="67"/>
      <c r="G27" s="82" t="s">
        <v>62</v>
      </c>
      <c r="H27" s="47" t="s">
        <v>63</v>
      </c>
      <c r="I27" s="48"/>
      <c r="J27" s="49"/>
    </row>
    <row r="28" spans="2:10" ht="18" customHeight="1">
      <c r="B28" s="68"/>
      <c r="C28" s="69"/>
      <c r="D28" s="70"/>
      <c r="E28" s="71"/>
      <c r="F28" s="67"/>
      <c r="G28" s="50">
        <v>21</v>
      </c>
      <c r="H28" s="52"/>
      <c r="I28" s="72" t="s">
        <v>64</v>
      </c>
      <c r="J28" s="125">
        <f>ROUND(F20,2)+J20+F26+J26</f>
        <v>0</v>
      </c>
    </row>
    <row r="29" spans="2:10" ht="18" customHeight="1">
      <c r="B29" s="68"/>
      <c r="C29" s="70" t="s">
        <v>65</v>
      </c>
      <c r="D29" s="70"/>
      <c r="E29" s="73"/>
      <c r="F29" s="67"/>
      <c r="G29" s="53">
        <v>22</v>
      </c>
      <c r="H29" s="55" t="s">
        <v>66</v>
      </c>
      <c r="I29" s="132">
        <f>J28-I30</f>
        <v>0</v>
      </c>
      <c r="J29" s="127">
        <f>ROUND((I29*20)/100,2)</f>
        <v>0</v>
      </c>
    </row>
    <row r="30" spans="2:10" ht="18" customHeight="1" thickBot="1">
      <c r="B30" s="24"/>
      <c r="C30" s="25" t="s">
        <v>67</v>
      </c>
      <c r="D30" s="25"/>
      <c r="E30" s="73"/>
      <c r="F30" s="67"/>
      <c r="G30" s="53">
        <v>23</v>
      </c>
      <c r="H30" s="55" t="s">
        <v>68</v>
      </c>
      <c r="I30" s="132">
        <f>SUMIF(Prehlad!O11:O9999,0,Prehlad!J11:J9999)</f>
        <v>0</v>
      </c>
      <c r="J30" s="127">
        <f>ROUND((I30*0)/100,1)</f>
        <v>0</v>
      </c>
    </row>
    <row r="31" spans="2:10" ht="18" customHeight="1" thickBot="1">
      <c r="B31" s="68"/>
      <c r="C31" s="70"/>
      <c r="D31" s="70"/>
      <c r="E31" s="73"/>
      <c r="F31" s="67"/>
      <c r="G31" s="56">
        <v>24</v>
      </c>
      <c r="H31" s="61"/>
      <c r="I31" s="62" t="s">
        <v>69</v>
      </c>
      <c r="J31" s="131">
        <f>SUM(J28:J30)</f>
        <v>0</v>
      </c>
    </row>
    <row r="32" spans="2:10" ht="18" customHeight="1" thickTop="1" thickBot="1">
      <c r="B32" s="63"/>
      <c r="C32" s="70"/>
      <c r="D32" s="67"/>
      <c r="E32" s="74"/>
      <c r="F32" s="67"/>
      <c r="G32" s="83" t="s">
        <v>70</v>
      </c>
      <c r="H32" s="84" t="s">
        <v>71</v>
      </c>
      <c r="I32" s="43"/>
      <c r="J32" s="85">
        <v>0</v>
      </c>
    </row>
    <row r="33" spans="2:10" ht="18" customHeight="1" thickTop="1">
      <c r="B33" s="75"/>
      <c r="C33" s="76"/>
      <c r="D33" s="64" t="s">
        <v>72</v>
      </c>
      <c r="E33" s="76"/>
      <c r="F33" s="76"/>
      <c r="G33" s="76"/>
      <c r="H33" s="76" t="s">
        <v>73</v>
      </c>
      <c r="I33" s="76"/>
      <c r="J33" s="77"/>
    </row>
    <row r="34" spans="2:10" ht="18" customHeight="1">
      <c r="B34" s="68"/>
      <c r="C34" s="69"/>
      <c r="D34" s="70"/>
      <c r="E34" s="70"/>
      <c r="F34" s="69"/>
      <c r="G34" s="70"/>
      <c r="H34" s="70"/>
      <c r="I34" s="70"/>
      <c r="J34" s="78"/>
    </row>
    <row r="35" spans="2:10" ht="18" customHeight="1">
      <c r="B35" s="68"/>
      <c r="C35" s="70" t="s">
        <v>65</v>
      </c>
      <c r="D35" s="70"/>
      <c r="E35" s="70"/>
      <c r="F35" s="69"/>
      <c r="G35" s="70" t="s">
        <v>65</v>
      </c>
      <c r="H35" s="70"/>
      <c r="I35" s="70"/>
      <c r="J35" s="78"/>
    </row>
    <row r="36" spans="2:10" ht="18" customHeight="1">
      <c r="B36" s="24"/>
      <c r="C36" s="25" t="s">
        <v>67</v>
      </c>
      <c r="D36" s="25"/>
      <c r="E36" s="25"/>
      <c r="F36" s="26"/>
      <c r="G36" s="25" t="s">
        <v>67</v>
      </c>
      <c r="H36" s="25"/>
      <c r="I36" s="25"/>
      <c r="J36" s="27"/>
    </row>
    <row r="37" spans="2:10" ht="18" customHeight="1">
      <c r="B37" s="68"/>
      <c r="C37" s="70" t="s">
        <v>61</v>
      </c>
      <c r="D37" s="70"/>
      <c r="E37" s="70"/>
      <c r="F37" s="69"/>
      <c r="G37" s="70" t="s">
        <v>61</v>
      </c>
      <c r="H37" s="70"/>
      <c r="I37" s="70"/>
      <c r="J37" s="78"/>
    </row>
    <row r="38" spans="2:10" ht="18" customHeight="1">
      <c r="B38" s="68"/>
      <c r="C38" s="70"/>
      <c r="D38" s="70"/>
      <c r="E38" s="70"/>
      <c r="F38" s="70"/>
      <c r="G38" s="70"/>
      <c r="H38" s="70"/>
      <c r="I38" s="70"/>
      <c r="J38" s="78"/>
    </row>
    <row r="39" spans="2:10" ht="18" customHeight="1">
      <c r="B39" s="68"/>
      <c r="C39" s="70"/>
      <c r="D39" s="70"/>
      <c r="E39" s="70"/>
      <c r="F39" s="70"/>
      <c r="G39" s="70"/>
      <c r="H39" s="70"/>
      <c r="I39" s="70"/>
      <c r="J39" s="78"/>
    </row>
    <row r="40" spans="2:10" ht="18" customHeight="1">
      <c r="B40" s="68"/>
      <c r="C40" s="70"/>
      <c r="D40" s="70"/>
      <c r="E40" s="70"/>
      <c r="F40" s="70"/>
      <c r="G40" s="70"/>
      <c r="H40" s="70"/>
      <c r="I40" s="70"/>
      <c r="J40" s="78"/>
    </row>
    <row r="41" spans="2:10" ht="18" customHeight="1" thickBot="1">
      <c r="B41" s="40"/>
      <c r="C41" s="41"/>
      <c r="D41" s="41"/>
      <c r="E41" s="41"/>
      <c r="F41" s="41"/>
      <c r="G41" s="41"/>
      <c r="H41" s="41"/>
      <c r="I41" s="41"/>
      <c r="J41" s="42"/>
    </row>
    <row r="42" spans="2:10" ht="14.25" customHeight="1" thickTop="1"/>
    <row r="43" spans="2:10" ht="2.25" customHeight="1"/>
  </sheetData>
  <phoneticPr fontId="0" type="noConversion"/>
  <printOptions horizontalCentered="1" verticalCentered="1"/>
  <pageMargins left="0.24" right="0.27" top="0.35433070866141736" bottom="0.43307086614173229" header="0.31496062992125984" footer="0.35433070866141736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75"/>
  <sheetViews>
    <sheetView showGridLines="0" workbookViewId="0">
      <pane ySplit="10" topLeftCell="A26" activePane="bottomLeft" state="frozen"/>
      <selection pane="bottomLeft" activeCell="W201" sqref="W201"/>
    </sheetView>
  </sheetViews>
  <sheetFormatPr defaultRowHeight="12.75"/>
  <cols>
    <col min="1" max="1" width="4.140625" style="114" customWidth="1"/>
    <col min="2" max="2" width="5" style="115" customWidth="1"/>
    <col min="3" max="3" width="13" style="116" customWidth="1"/>
    <col min="4" max="4" width="35.7109375" style="123" customWidth="1"/>
    <col min="5" max="5" width="10.7109375" style="118" customWidth="1"/>
    <col min="6" max="6" width="5.28515625" style="117" customWidth="1"/>
    <col min="7" max="7" width="9.7109375" style="119" customWidth="1"/>
    <col min="8" max="9" width="9.7109375" style="119" hidden="1" customWidth="1"/>
    <col min="10" max="10" width="10.7109375" style="119" customWidth="1"/>
    <col min="11" max="11" width="7.42578125" style="120" hidden="1" customWidth="1"/>
    <col min="12" max="12" width="8.28515625" style="120" hidden="1" customWidth="1"/>
    <col min="13" max="13" width="9.140625" style="118" hidden="1" customWidth="1"/>
    <col min="14" max="14" width="7" style="118" hidden="1" customWidth="1"/>
    <col min="15" max="15" width="3.5703125" style="117" customWidth="1"/>
    <col min="16" max="16" width="12.7109375" style="117" hidden="1" customWidth="1"/>
    <col min="17" max="19" width="13.28515625" style="118" hidden="1" customWidth="1"/>
    <col min="20" max="20" width="10.5703125" style="121" hidden="1" customWidth="1"/>
    <col min="21" max="21" width="10.28515625" style="121" hidden="1" customWidth="1"/>
    <col min="22" max="22" width="5.7109375" style="121" hidden="1" customWidth="1"/>
    <col min="23" max="23" width="9.140625" style="122"/>
    <col min="24" max="25" width="5.7109375" style="117" customWidth="1"/>
    <col min="26" max="26" width="6.5703125" style="117" customWidth="1"/>
    <col min="27" max="27" width="24.85546875" style="117" customWidth="1"/>
    <col min="28" max="28" width="4.28515625" style="117" customWidth="1"/>
    <col min="29" max="29" width="8.28515625" style="117" customWidth="1"/>
    <col min="30" max="30" width="8.7109375" style="117" customWidth="1"/>
    <col min="31" max="34" width="9.140625" style="117"/>
    <col min="35" max="16384" width="9.140625" style="1"/>
  </cols>
  <sheetData>
    <row r="1" spans="1:34">
      <c r="A1" s="19" t="s">
        <v>74</v>
      </c>
      <c r="B1" s="1"/>
      <c r="C1" s="1"/>
      <c r="D1" s="1"/>
      <c r="E1" s="19" t="s">
        <v>75</v>
      </c>
      <c r="F1" s="1"/>
      <c r="G1" s="6"/>
      <c r="H1" s="1"/>
      <c r="I1" s="1"/>
      <c r="J1" s="6"/>
      <c r="K1" s="7"/>
      <c r="L1" s="1"/>
      <c r="M1" s="1"/>
      <c r="N1" s="1"/>
      <c r="O1" s="1"/>
      <c r="P1" s="1"/>
      <c r="Q1" s="5"/>
      <c r="R1" s="5"/>
      <c r="S1" s="5"/>
      <c r="T1" s="1"/>
      <c r="U1" s="1"/>
      <c r="V1" s="1"/>
      <c r="W1" s="1"/>
      <c r="X1" s="1"/>
      <c r="Y1" s="1"/>
      <c r="Z1" s="102" t="s">
        <v>1</v>
      </c>
      <c r="AA1" s="102" t="s">
        <v>2</v>
      </c>
      <c r="AB1" s="102" t="s">
        <v>3</v>
      </c>
      <c r="AC1" s="102" t="s">
        <v>4</v>
      </c>
      <c r="AD1" s="102" t="s">
        <v>5</v>
      </c>
      <c r="AE1" s="1"/>
      <c r="AF1" s="1"/>
      <c r="AG1" s="1"/>
      <c r="AH1" s="1"/>
    </row>
    <row r="2" spans="1:34">
      <c r="A2" s="19" t="s">
        <v>76</v>
      </c>
      <c r="B2" s="1"/>
      <c r="C2" s="1"/>
      <c r="D2" s="1"/>
      <c r="E2" s="19" t="s">
        <v>77</v>
      </c>
      <c r="F2" s="1"/>
      <c r="G2" s="6"/>
      <c r="H2" s="8"/>
      <c r="I2" s="1"/>
      <c r="J2" s="6"/>
      <c r="K2" s="7"/>
      <c r="L2" s="1"/>
      <c r="M2" s="1"/>
      <c r="N2" s="1"/>
      <c r="O2" s="1"/>
      <c r="P2" s="1"/>
      <c r="Q2" s="5"/>
      <c r="R2" s="5"/>
      <c r="S2" s="5"/>
      <c r="T2" s="1"/>
      <c r="U2" s="1"/>
      <c r="V2" s="1"/>
      <c r="W2" s="1"/>
      <c r="X2" s="1"/>
      <c r="Y2" s="1"/>
      <c r="Z2" s="102" t="s">
        <v>8</v>
      </c>
      <c r="AA2" s="103" t="s">
        <v>93</v>
      </c>
      <c r="AB2" s="103" t="s">
        <v>10</v>
      </c>
      <c r="AC2" s="103"/>
      <c r="AD2" s="104"/>
      <c r="AE2" s="1"/>
      <c r="AF2" s="1"/>
      <c r="AG2" s="1"/>
      <c r="AH2" s="1"/>
    </row>
    <row r="3" spans="1:34">
      <c r="A3" s="19" t="s">
        <v>78</v>
      </c>
      <c r="B3" s="1"/>
      <c r="C3" s="1"/>
      <c r="D3" s="1"/>
      <c r="E3" s="19" t="s">
        <v>79</v>
      </c>
      <c r="F3" s="1"/>
      <c r="G3" s="6"/>
      <c r="H3" s="1"/>
      <c r="I3" s="1"/>
      <c r="J3" s="6"/>
      <c r="K3" s="7"/>
      <c r="L3" s="1"/>
      <c r="M3" s="1"/>
      <c r="N3" s="1"/>
      <c r="O3" s="1"/>
      <c r="P3" s="1"/>
      <c r="Q3" s="5"/>
      <c r="R3" s="5"/>
      <c r="S3" s="5"/>
      <c r="T3" s="1"/>
      <c r="U3" s="1"/>
      <c r="V3" s="1"/>
      <c r="W3" s="1"/>
      <c r="X3" s="1"/>
      <c r="Y3" s="1"/>
      <c r="Z3" s="102" t="s">
        <v>13</v>
      </c>
      <c r="AA3" s="103" t="s">
        <v>94</v>
      </c>
      <c r="AB3" s="103" t="s">
        <v>10</v>
      </c>
      <c r="AC3" s="103" t="s">
        <v>15</v>
      </c>
      <c r="AD3" s="104" t="s">
        <v>16</v>
      </c>
      <c r="AE3" s="1"/>
      <c r="AF3" s="1"/>
      <c r="AG3" s="1"/>
      <c r="AH3" s="1"/>
    </row>
    <row r="4" spans="1:34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5"/>
      <c r="R4" s="5"/>
      <c r="S4" s="5"/>
      <c r="T4" s="1"/>
      <c r="U4" s="1"/>
      <c r="V4" s="1"/>
      <c r="W4" s="1"/>
      <c r="X4" s="1"/>
      <c r="Y4" s="1"/>
      <c r="Z4" s="102" t="s">
        <v>17</v>
      </c>
      <c r="AA4" s="103" t="s">
        <v>95</v>
      </c>
      <c r="AB4" s="103" t="s">
        <v>10</v>
      </c>
      <c r="AC4" s="103"/>
      <c r="AD4" s="104"/>
      <c r="AE4" s="1"/>
      <c r="AF4" s="1"/>
      <c r="AG4" s="1"/>
      <c r="AH4" s="1"/>
    </row>
    <row r="5" spans="1:34">
      <c r="A5" s="19" t="s">
        <v>6</v>
      </c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5"/>
      <c r="R5" s="5"/>
      <c r="S5" s="5"/>
      <c r="T5" s="1"/>
      <c r="U5" s="1"/>
      <c r="V5" s="1"/>
      <c r="W5" s="1"/>
      <c r="X5" s="1"/>
      <c r="Y5" s="1"/>
      <c r="Z5" s="102" t="s">
        <v>24</v>
      </c>
      <c r="AA5" s="103" t="s">
        <v>94</v>
      </c>
      <c r="AB5" s="103" t="s">
        <v>10</v>
      </c>
      <c r="AC5" s="103" t="s">
        <v>15</v>
      </c>
      <c r="AD5" s="104" t="s">
        <v>16</v>
      </c>
      <c r="AE5" s="1"/>
      <c r="AF5" s="1"/>
      <c r="AG5" s="1"/>
      <c r="AH5" s="1"/>
    </row>
    <row r="6" spans="1:34">
      <c r="A6" s="19" t="s">
        <v>11</v>
      </c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5"/>
      <c r="R6" s="5"/>
      <c r="S6" s="5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</row>
    <row r="7" spans="1:34">
      <c r="A7" s="19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5"/>
      <c r="R7" s="5"/>
      <c r="S7" s="5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</row>
    <row r="8" spans="1:34" ht="14.25" thickBot="1">
      <c r="A8" s="1" t="s">
        <v>26</v>
      </c>
      <c r="B8" s="2"/>
      <c r="C8" s="3"/>
      <c r="D8" s="4" t="str">
        <f>CONCATENATE(AA2," ",AB2," ",AC2," ",AD2)</f>
        <v xml:space="preserve">Prehľad rozpočtových nákladov v EUR  </v>
      </c>
      <c r="E8" s="5"/>
      <c r="F8" s="1"/>
      <c r="G8" s="6"/>
      <c r="H8" s="6"/>
      <c r="I8" s="6"/>
      <c r="J8" s="6"/>
      <c r="K8" s="7"/>
      <c r="L8" s="7"/>
      <c r="M8" s="5"/>
      <c r="N8" s="5"/>
      <c r="O8" s="1"/>
      <c r="P8" s="1"/>
      <c r="Q8" s="5"/>
      <c r="R8" s="5"/>
      <c r="S8" s="5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</row>
    <row r="9" spans="1:34" ht="13.5" thickTop="1">
      <c r="A9" s="9" t="s">
        <v>96</v>
      </c>
      <c r="B9" s="10" t="s">
        <v>97</v>
      </c>
      <c r="C9" s="10" t="s">
        <v>98</v>
      </c>
      <c r="D9" s="10" t="s">
        <v>99</v>
      </c>
      <c r="E9" s="10" t="s">
        <v>100</v>
      </c>
      <c r="F9" s="10" t="s">
        <v>101</v>
      </c>
      <c r="G9" s="10" t="s">
        <v>102</v>
      </c>
      <c r="H9" s="10" t="s">
        <v>33</v>
      </c>
      <c r="I9" s="10" t="s">
        <v>80</v>
      </c>
      <c r="J9" s="10" t="s">
        <v>81</v>
      </c>
      <c r="K9" s="11" t="s">
        <v>82</v>
      </c>
      <c r="L9" s="12"/>
      <c r="M9" s="13" t="s">
        <v>83</v>
      </c>
      <c r="N9" s="12"/>
      <c r="O9" s="95" t="s">
        <v>103</v>
      </c>
      <c r="P9" s="96" t="s">
        <v>104</v>
      </c>
      <c r="Q9" s="97" t="s">
        <v>100</v>
      </c>
      <c r="R9" s="97" t="s">
        <v>100</v>
      </c>
      <c r="S9" s="98" t="s">
        <v>100</v>
      </c>
      <c r="T9" s="106" t="s">
        <v>105</v>
      </c>
      <c r="U9" s="106" t="s">
        <v>106</v>
      </c>
      <c r="V9" s="106" t="s">
        <v>107</v>
      </c>
      <c r="W9" s="107" t="s">
        <v>85</v>
      </c>
      <c r="X9" s="107" t="s">
        <v>108</v>
      </c>
      <c r="Y9" s="107" t="s">
        <v>109</v>
      </c>
      <c r="Z9" s="1"/>
      <c r="AA9" s="1"/>
      <c r="AB9" s="1" t="s">
        <v>107</v>
      </c>
      <c r="AC9" s="1"/>
      <c r="AD9" s="1"/>
      <c r="AE9" s="1"/>
      <c r="AF9" s="1"/>
      <c r="AG9" s="1"/>
      <c r="AH9" s="1"/>
    </row>
    <row r="10" spans="1:34" ht="13.5" thickBot="1">
      <c r="A10" s="14" t="s">
        <v>110</v>
      </c>
      <c r="B10" s="15" t="s">
        <v>111</v>
      </c>
      <c r="C10" s="16"/>
      <c r="D10" s="15" t="s">
        <v>112</v>
      </c>
      <c r="E10" s="15" t="s">
        <v>113</v>
      </c>
      <c r="F10" s="15" t="s">
        <v>114</v>
      </c>
      <c r="G10" s="15" t="s">
        <v>115</v>
      </c>
      <c r="H10" s="15" t="s">
        <v>116</v>
      </c>
      <c r="I10" s="15" t="s">
        <v>84</v>
      </c>
      <c r="J10" s="15"/>
      <c r="K10" s="15" t="s">
        <v>102</v>
      </c>
      <c r="L10" s="15" t="s">
        <v>81</v>
      </c>
      <c r="M10" s="17" t="s">
        <v>102</v>
      </c>
      <c r="N10" s="15" t="s">
        <v>81</v>
      </c>
      <c r="O10" s="18" t="s">
        <v>117</v>
      </c>
      <c r="P10" s="99"/>
      <c r="Q10" s="100" t="s">
        <v>118</v>
      </c>
      <c r="R10" s="100" t="s">
        <v>119</v>
      </c>
      <c r="S10" s="101" t="s">
        <v>120</v>
      </c>
      <c r="T10" s="106" t="s">
        <v>121</v>
      </c>
      <c r="U10" s="106" t="s">
        <v>122</v>
      </c>
      <c r="V10" s="106" t="s">
        <v>123</v>
      </c>
      <c r="W10" s="107"/>
      <c r="X10" s="1"/>
      <c r="Y10" s="1"/>
      <c r="Z10" s="1"/>
      <c r="AA10" s="1"/>
      <c r="AB10" s="1" t="s">
        <v>124</v>
      </c>
      <c r="AC10" s="1"/>
      <c r="AD10" s="1"/>
      <c r="AE10" s="1"/>
      <c r="AF10" s="1"/>
      <c r="AG10" s="1"/>
      <c r="AH10" s="1"/>
    </row>
    <row r="11" spans="1:34" ht="13.5" thickTop="1"/>
    <row r="12" spans="1:34">
      <c r="B12" s="133" t="s">
        <v>125</v>
      </c>
    </row>
    <row r="13" spans="1:34">
      <c r="B13" s="116" t="s">
        <v>86</v>
      </c>
    </row>
    <row r="14" spans="1:34">
      <c r="A14" s="114">
        <v>1</v>
      </c>
      <c r="B14" s="115" t="s">
        <v>126</v>
      </c>
      <c r="C14" s="116" t="s">
        <v>127</v>
      </c>
      <c r="D14" s="123" t="s">
        <v>128</v>
      </c>
      <c r="E14" s="118">
        <v>95</v>
      </c>
      <c r="F14" s="117" t="s">
        <v>129</v>
      </c>
      <c r="H14" s="119">
        <f>ROUND(E14*G14, 2)</f>
        <v>0</v>
      </c>
      <c r="J14" s="119">
        <f>ROUND(E14*G14, 2)</f>
        <v>0</v>
      </c>
      <c r="O14" s="117">
        <v>20</v>
      </c>
      <c r="P14" s="117" t="s">
        <v>130</v>
      </c>
      <c r="V14" s="121" t="s">
        <v>62</v>
      </c>
      <c r="W14" s="122">
        <v>0.47499999999999998</v>
      </c>
      <c r="Z14" s="117" t="s">
        <v>131</v>
      </c>
      <c r="AA14" s="117">
        <v>108030001001</v>
      </c>
      <c r="AB14" s="117">
        <v>7</v>
      </c>
    </row>
    <row r="15" spans="1:34">
      <c r="A15" s="114">
        <v>2</v>
      </c>
      <c r="B15" s="115" t="s">
        <v>132</v>
      </c>
      <c r="C15" s="116" t="s">
        <v>133</v>
      </c>
      <c r="D15" s="123" t="s">
        <v>134</v>
      </c>
      <c r="E15" s="118">
        <v>95</v>
      </c>
      <c r="F15" s="117" t="s">
        <v>129</v>
      </c>
      <c r="I15" s="119">
        <f>ROUND(E15*G15, 2)</f>
        <v>0</v>
      </c>
      <c r="J15" s="119">
        <f>ROUND(E15*G15, 2)</f>
        <v>0</v>
      </c>
      <c r="K15" s="120">
        <v>7.6999999999999996E-4</v>
      </c>
      <c r="L15" s="120">
        <f>E15*K15</f>
        <v>7.3149999999999993E-2</v>
      </c>
      <c r="O15" s="117">
        <v>20</v>
      </c>
      <c r="P15" s="117" t="s">
        <v>130</v>
      </c>
      <c r="V15" s="121" t="s">
        <v>50</v>
      </c>
      <c r="Z15" s="117" t="s">
        <v>135</v>
      </c>
      <c r="AA15" s="117" t="s">
        <v>130</v>
      </c>
      <c r="AB15" s="117">
        <v>8</v>
      </c>
    </row>
    <row r="16" spans="1:34">
      <c r="D16" s="134" t="s">
        <v>136</v>
      </c>
      <c r="E16" s="135">
        <f>J16</f>
        <v>0</v>
      </c>
      <c r="H16" s="135">
        <f>SUM(H12:H15)</f>
        <v>0</v>
      </c>
      <c r="I16" s="135">
        <f>SUM(I12:I15)</f>
        <v>0</v>
      </c>
      <c r="J16" s="135">
        <f>SUM(J12:J15)</f>
        <v>0</v>
      </c>
      <c r="L16" s="136">
        <f>SUM(L12:L15)</f>
        <v>7.3149999999999993E-2</v>
      </c>
      <c r="N16" s="137">
        <f>SUM(N12:N15)</f>
        <v>0</v>
      </c>
      <c r="W16" s="122">
        <f>SUM(W12:W15)</f>
        <v>0.47499999999999998</v>
      </c>
    </row>
    <row r="18" spans="1:28">
      <c r="B18" s="116" t="s">
        <v>87</v>
      </c>
    </row>
    <row r="19" spans="1:28">
      <c r="A19" s="114">
        <v>3</v>
      </c>
      <c r="B19" s="115" t="s">
        <v>137</v>
      </c>
      <c r="C19" s="116" t="s">
        <v>138</v>
      </c>
      <c r="D19" s="123" t="s">
        <v>139</v>
      </c>
      <c r="E19" s="118">
        <v>128.5</v>
      </c>
      <c r="F19" s="117" t="s">
        <v>129</v>
      </c>
      <c r="H19" s="119">
        <f>ROUND(E19*G19, 2)</f>
        <v>0</v>
      </c>
      <c r="J19" s="119">
        <f>ROUND(E19*G19, 2)</f>
        <v>0</v>
      </c>
      <c r="O19" s="117">
        <v>20</v>
      </c>
      <c r="P19" s="117" t="s">
        <v>130</v>
      </c>
      <c r="V19" s="121" t="s">
        <v>62</v>
      </c>
      <c r="W19" s="122">
        <v>66.948999999999998</v>
      </c>
      <c r="Z19" s="117" t="s">
        <v>140</v>
      </c>
      <c r="AA19" s="117">
        <v>1102000000005</v>
      </c>
      <c r="AB19" s="117">
        <v>1</v>
      </c>
    </row>
    <row r="20" spans="1:28">
      <c r="D20" s="134" t="s">
        <v>141</v>
      </c>
      <c r="E20" s="135">
        <f>J20</f>
        <v>0</v>
      </c>
      <c r="H20" s="135">
        <f>SUM(H18:H19)</f>
        <v>0</v>
      </c>
      <c r="I20" s="135">
        <f>SUM(I18:I19)</f>
        <v>0</v>
      </c>
      <c r="J20" s="135">
        <f>SUM(J18:J19)</f>
        <v>0</v>
      </c>
      <c r="L20" s="136">
        <f>SUM(L18:L19)</f>
        <v>0</v>
      </c>
      <c r="N20" s="137">
        <f>SUM(N18:N19)</f>
        <v>0</v>
      </c>
      <c r="W20" s="122">
        <f>SUM(W18:W19)</f>
        <v>66.948999999999998</v>
      </c>
    </row>
    <row r="22" spans="1:28">
      <c r="B22" s="116" t="s">
        <v>88</v>
      </c>
    </row>
    <row r="23" spans="1:28">
      <c r="A23" s="114">
        <v>4</v>
      </c>
      <c r="B23" s="115" t="s">
        <v>142</v>
      </c>
      <c r="C23" s="116" t="s">
        <v>143</v>
      </c>
      <c r="D23" s="123" t="s">
        <v>144</v>
      </c>
      <c r="E23" s="118">
        <v>52.2</v>
      </c>
      <c r="F23" s="117" t="s">
        <v>145</v>
      </c>
      <c r="H23" s="119">
        <f t="shared" ref="H23:H32" si="0">ROUND(E23*G23, 2)</f>
        <v>0</v>
      </c>
      <c r="J23" s="119">
        <f t="shared" ref="J23:J32" si="1">ROUND(E23*G23, 2)</f>
        <v>0</v>
      </c>
      <c r="K23" s="120">
        <v>1.66E-3</v>
      </c>
      <c r="L23" s="120">
        <f>E23*K23</f>
        <v>8.6652000000000007E-2</v>
      </c>
      <c r="O23" s="117">
        <v>20</v>
      </c>
      <c r="P23" s="117" t="s">
        <v>130</v>
      </c>
      <c r="V23" s="121" t="s">
        <v>62</v>
      </c>
      <c r="W23" s="122">
        <v>9.657</v>
      </c>
      <c r="Z23" s="117" t="s">
        <v>146</v>
      </c>
      <c r="AA23" s="117">
        <v>303010302001</v>
      </c>
      <c r="AB23" s="117">
        <v>1</v>
      </c>
    </row>
    <row r="24" spans="1:28" ht="25.5">
      <c r="A24" s="114">
        <v>5</v>
      </c>
      <c r="B24" s="115" t="s">
        <v>147</v>
      </c>
      <c r="C24" s="116" t="s">
        <v>148</v>
      </c>
      <c r="D24" s="123" t="s">
        <v>149</v>
      </c>
      <c r="E24" s="118">
        <v>128.5</v>
      </c>
      <c r="F24" s="117" t="s">
        <v>129</v>
      </c>
      <c r="H24" s="119">
        <f t="shared" si="0"/>
        <v>0</v>
      </c>
      <c r="J24" s="119">
        <f t="shared" si="1"/>
        <v>0</v>
      </c>
      <c r="K24" s="120">
        <v>5.0000000000000001E-4</v>
      </c>
      <c r="L24" s="120">
        <f>E24*K24</f>
        <v>6.4250000000000002E-2</v>
      </c>
      <c r="M24" s="118">
        <v>1.7999999999999999E-2</v>
      </c>
      <c r="N24" s="118">
        <f>E24*M24</f>
        <v>2.3129999999999997</v>
      </c>
      <c r="O24" s="117">
        <v>20</v>
      </c>
      <c r="P24" s="117" t="s">
        <v>130</v>
      </c>
      <c r="V24" s="121" t="s">
        <v>62</v>
      </c>
      <c r="W24" s="122">
        <v>58.468000000000004</v>
      </c>
      <c r="Z24" s="117" t="s">
        <v>150</v>
      </c>
      <c r="AA24" s="117">
        <v>501060300100</v>
      </c>
      <c r="AB24" s="117">
        <v>1</v>
      </c>
    </row>
    <row r="25" spans="1:28">
      <c r="A25" s="114">
        <v>6</v>
      </c>
      <c r="B25" s="115" t="s">
        <v>147</v>
      </c>
      <c r="C25" s="116" t="s">
        <v>151</v>
      </c>
      <c r="D25" s="123" t="s">
        <v>152</v>
      </c>
      <c r="E25" s="118">
        <v>2.3130000000000002</v>
      </c>
      <c r="F25" s="117" t="s">
        <v>153</v>
      </c>
      <c r="H25" s="119">
        <f t="shared" si="0"/>
        <v>0</v>
      </c>
      <c r="J25" s="119">
        <f t="shared" si="1"/>
        <v>0</v>
      </c>
      <c r="O25" s="117">
        <v>20</v>
      </c>
      <c r="P25" s="117" t="s">
        <v>130</v>
      </c>
      <c r="V25" s="121" t="s">
        <v>62</v>
      </c>
      <c r="W25" s="122">
        <v>2.9790000000000001</v>
      </c>
      <c r="Z25" s="117" t="s">
        <v>150</v>
      </c>
      <c r="AA25" s="117">
        <v>508018501001</v>
      </c>
      <c r="AB25" s="117">
        <v>1</v>
      </c>
    </row>
    <row r="26" spans="1:28">
      <c r="A26" s="114">
        <v>7</v>
      </c>
      <c r="B26" s="115" t="s">
        <v>147</v>
      </c>
      <c r="C26" s="116" t="s">
        <v>154</v>
      </c>
      <c r="D26" s="123" t="s">
        <v>155</v>
      </c>
      <c r="E26" s="118">
        <v>2.3130000000000002</v>
      </c>
      <c r="F26" s="117" t="s">
        <v>153</v>
      </c>
      <c r="H26" s="119">
        <f t="shared" si="0"/>
        <v>0</v>
      </c>
      <c r="J26" s="119">
        <f t="shared" si="1"/>
        <v>0</v>
      </c>
      <c r="O26" s="117">
        <v>20</v>
      </c>
      <c r="P26" s="117" t="s">
        <v>130</v>
      </c>
      <c r="V26" s="121" t="s">
        <v>62</v>
      </c>
      <c r="W26" s="122">
        <v>1.2509999999999999</v>
      </c>
      <c r="Z26" s="117" t="s">
        <v>150</v>
      </c>
      <c r="AA26" s="117">
        <v>508020002001</v>
      </c>
      <c r="AB26" s="117">
        <v>1</v>
      </c>
    </row>
    <row r="27" spans="1:28" ht="25.5">
      <c r="A27" s="114">
        <v>8</v>
      </c>
      <c r="B27" s="115" t="s">
        <v>147</v>
      </c>
      <c r="C27" s="116" t="s">
        <v>156</v>
      </c>
      <c r="D27" s="123" t="s">
        <v>157</v>
      </c>
      <c r="E27" s="118">
        <v>23.13</v>
      </c>
      <c r="F27" s="117" t="s">
        <v>153</v>
      </c>
      <c r="H27" s="119">
        <f t="shared" si="0"/>
        <v>0</v>
      </c>
      <c r="J27" s="119">
        <f t="shared" si="1"/>
        <v>0</v>
      </c>
      <c r="O27" s="117">
        <v>20</v>
      </c>
      <c r="P27" s="117" t="s">
        <v>130</v>
      </c>
      <c r="V27" s="121" t="s">
        <v>62</v>
      </c>
      <c r="Z27" s="117" t="s">
        <v>150</v>
      </c>
      <c r="AA27" s="117">
        <v>508020002002</v>
      </c>
      <c r="AB27" s="117">
        <v>1</v>
      </c>
    </row>
    <row r="28" spans="1:28" ht="25.5">
      <c r="A28" s="114">
        <v>9</v>
      </c>
      <c r="B28" s="115" t="s">
        <v>147</v>
      </c>
      <c r="C28" s="116" t="s">
        <v>158</v>
      </c>
      <c r="D28" s="123" t="s">
        <v>159</v>
      </c>
      <c r="E28" s="118">
        <v>2.3130000000000002</v>
      </c>
      <c r="F28" s="117" t="s">
        <v>153</v>
      </c>
      <c r="H28" s="119">
        <f t="shared" si="0"/>
        <v>0</v>
      </c>
      <c r="J28" s="119">
        <f t="shared" si="1"/>
        <v>0</v>
      </c>
      <c r="O28" s="117">
        <v>20</v>
      </c>
      <c r="P28" s="117" t="s">
        <v>130</v>
      </c>
      <c r="V28" s="121" t="s">
        <v>62</v>
      </c>
      <c r="W28" s="122">
        <v>2.6070000000000002</v>
      </c>
      <c r="Z28" s="117" t="s">
        <v>150</v>
      </c>
      <c r="AA28" s="117">
        <v>508038801001</v>
      </c>
      <c r="AB28" s="117">
        <v>1</v>
      </c>
    </row>
    <row r="29" spans="1:28" ht="25.5">
      <c r="A29" s="114">
        <v>10</v>
      </c>
      <c r="B29" s="115" t="s">
        <v>147</v>
      </c>
      <c r="C29" s="116" t="s">
        <v>160</v>
      </c>
      <c r="D29" s="123" t="s">
        <v>161</v>
      </c>
      <c r="E29" s="118">
        <v>23.13</v>
      </c>
      <c r="F29" s="117" t="s">
        <v>153</v>
      </c>
      <c r="H29" s="119">
        <f t="shared" si="0"/>
        <v>0</v>
      </c>
      <c r="J29" s="119">
        <f t="shared" si="1"/>
        <v>0</v>
      </c>
      <c r="O29" s="117">
        <v>20</v>
      </c>
      <c r="P29" s="117" t="s">
        <v>130</v>
      </c>
      <c r="V29" s="121" t="s">
        <v>62</v>
      </c>
      <c r="W29" s="122">
        <v>2.9140000000000001</v>
      </c>
      <c r="Z29" s="117" t="s">
        <v>150</v>
      </c>
      <c r="AA29" s="117">
        <v>508038801002</v>
      </c>
      <c r="AB29" s="117">
        <v>1</v>
      </c>
    </row>
    <row r="30" spans="1:28" ht="25.5">
      <c r="A30" s="114">
        <v>11</v>
      </c>
      <c r="B30" s="115" t="s">
        <v>147</v>
      </c>
      <c r="C30" s="116" t="s">
        <v>162</v>
      </c>
      <c r="D30" s="123" t="s">
        <v>163</v>
      </c>
      <c r="E30" s="118">
        <v>2.3130000000000002</v>
      </c>
      <c r="F30" s="117" t="s">
        <v>153</v>
      </c>
      <c r="H30" s="119">
        <f t="shared" si="0"/>
        <v>0</v>
      </c>
      <c r="J30" s="119">
        <f t="shared" si="1"/>
        <v>0</v>
      </c>
      <c r="O30" s="117">
        <v>20</v>
      </c>
      <c r="P30" s="117" t="s">
        <v>130</v>
      </c>
      <c r="V30" s="121" t="s">
        <v>62</v>
      </c>
      <c r="Z30" s="117" t="s">
        <v>150</v>
      </c>
      <c r="AA30" s="117">
        <v>50803</v>
      </c>
      <c r="AB30" s="117">
        <v>1</v>
      </c>
    </row>
    <row r="31" spans="1:28">
      <c r="A31" s="114">
        <v>12</v>
      </c>
      <c r="B31" s="115" t="s">
        <v>137</v>
      </c>
      <c r="C31" s="116" t="s">
        <v>164</v>
      </c>
      <c r="D31" s="123" t="s">
        <v>165</v>
      </c>
      <c r="E31" s="118">
        <v>0.224</v>
      </c>
      <c r="F31" s="117" t="s">
        <v>153</v>
      </c>
      <c r="H31" s="119">
        <f t="shared" si="0"/>
        <v>0</v>
      </c>
      <c r="J31" s="119">
        <f t="shared" si="1"/>
        <v>0</v>
      </c>
      <c r="O31" s="117">
        <v>20</v>
      </c>
      <c r="P31" s="117" t="s">
        <v>130</v>
      </c>
      <c r="V31" s="121" t="s">
        <v>62</v>
      </c>
      <c r="W31" s="122">
        <v>6.6000000000000003E-2</v>
      </c>
      <c r="Z31" s="117" t="s">
        <v>166</v>
      </c>
      <c r="AA31" s="117">
        <v>149914</v>
      </c>
      <c r="AB31" s="117">
        <v>1</v>
      </c>
    </row>
    <row r="32" spans="1:28" ht="25.5">
      <c r="A32" s="114">
        <v>13</v>
      </c>
      <c r="B32" s="115" t="s">
        <v>137</v>
      </c>
      <c r="C32" s="116" t="s">
        <v>167</v>
      </c>
      <c r="D32" s="123" t="s">
        <v>168</v>
      </c>
      <c r="E32" s="118">
        <v>0.224</v>
      </c>
      <c r="F32" s="117" t="s">
        <v>153</v>
      </c>
      <c r="H32" s="119">
        <f t="shared" si="0"/>
        <v>0</v>
      </c>
      <c r="J32" s="119">
        <f t="shared" si="1"/>
        <v>0</v>
      </c>
      <c r="O32" s="117">
        <v>20</v>
      </c>
      <c r="P32" s="117" t="s">
        <v>130</v>
      </c>
      <c r="V32" s="121" t="s">
        <v>62</v>
      </c>
      <c r="W32" s="122">
        <v>3.1E-2</v>
      </c>
      <c r="Z32" s="117" t="s">
        <v>166</v>
      </c>
      <c r="AA32" s="117">
        <v>1499140102201</v>
      </c>
      <c r="AB32" s="117">
        <v>1</v>
      </c>
    </row>
    <row r="33" spans="1:28">
      <c r="D33" s="134" t="s">
        <v>169</v>
      </c>
      <c r="E33" s="135">
        <f>J33</f>
        <v>0</v>
      </c>
      <c r="H33" s="135">
        <f>SUM(H22:H32)</f>
        <v>0</v>
      </c>
      <c r="I33" s="135">
        <f>SUM(I22:I32)</f>
        <v>0</v>
      </c>
      <c r="J33" s="135">
        <f>SUM(J22:J32)</f>
        <v>0</v>
      </c>
      <c r="L33" s="136">
        <f>SUM(L22:L32)</f>
        <v>0.15090200000000001</v>
      </c>
      <c r="N33" s="137">
        <f>SUM(N22:N32)</f>
        <v>2.3129999999999997</v>
      </c>
      <c r="W33" s="122">
        <f>SUM(W22:W32)</f>
        <v>77.973000000000013</v>
      </c>
    </row>
    <row r="35" spans="1:28">
      <c r="D35" s="134" t="s">
        <v>89</v>
      </c>
      <c r="E35" s="137">
        <f>J35</f>
        <v>0</v>
      </c>
      <c r="H35" s="135">
        <f>+H16+H20+H33</f>
        <v>0</v>
      </c>
      <c r="I35" s="135">
        <f>+I16+I20+I33</f>
        <v>0</v>
      </c>
      <c r="J35" s="135">
        <f>+J16+J20+J33</f>
        <v>0</v>
      </c>
      <c r="L35" s="136">
        <f>+L16+L20+L33</f>
        <v>0.224052</v>
      </c>
      <c r="N35" s="137">
        <f>+N16+N20+N33</f>
        <v>2.3129999999999997</v>
      </c>
      <c r="W35" s="122">
        <f>+W16+W20+W33</f>
        <v>145.39699999999999</v>
      </c>
    </row>
    <row r="37" spans="1:28">
      <c r="B37" s="133" t="s">
        <v>170</v>
      </c>
    </row>
    <row r="38" spans="1:28">
      <c r="B38" s="116" t="s">
        <v>90</v>
      </c>
    </row>
    <row r="39" spans="1:28" ht="25.5">
      <c r="A39" s="114">
        <v>14</v>
      </c>
      <c r="B39" s="115" t="s">
        <v>171</v>
      </c>
      <c r="C39" s="116" t="s">
        <v>172</v>
      </c>
      <c r="D39" s="123" t="s">
        <v>173</v>
      </c>
      <c r="E39" s="118">
        <v>15</v>
      </c>
      <c r="F39" s="117" t="s">
        <v>174</v>
      </c>
      <c r="H39" s="119">
        <f>ROUND(E39*G39, 2)</f>
        <v>0</v>
      </c>
      <c r="J39" s="119">
        <f t="shared" ref="J39:J70" si="2">ROUND(E39*G39, 2)</f>
        <v>0</v>
      </c>
      <c r="O39" s="117">
        <v>20</v>
      </c>
      <c r="P39" s="117" t="s">
        <v>130</v>
      </c>
      <c r="V39" s="121" t="s">
        <v>175</v>
      </c>
      <c r="W39" s="122">
        <v>8.7449999999999992</v>
      </c>
      <c r="Z39" s="117" t="s">
        <v>176</v>
      </c>
      <c r="AA39" s="117">
        <v>9101120204001</v>
      </c>
      <c r="AB39" s="117">
        <v>1</v>
      </c>
    </row>
    <row r="40" spans="1:28">
      <c r="A40" s="114">
        <v>15</v>
      </c>
      <c r="B40" s="115" t="s">
        <v>132</v>
      </c>
      <c r="C40" s="116" t="s">
        <v>177</v>
      </c>
      <c r="D40" s="123" t="s">
        <v>178</v>
      </c>
      <c r="E40" s="118">
        <v>15</v>
      </c>
      <c r="F40" s="117" t="s">
        <v>174</v>
      </c>
      <c r="I40" s="119">
        <f>ROUND(E40*G40, 2)</f>
        <v>0</v>
      </c>
      <c r="J40" s="119">
        <f t="shared" si="2"/>
        <v>0</v>
      </c>
      <c r="O40" s="117">
        <v>20</v>
      </c>
      <c r="P40" s="117" t="s">
        <v>130</v>
      </c>
      <c r="V40" s="121" t="s">
        <v>50</v>
      </c>
      <c r="Z40" s="117" t="s">
        <v>179</v>
      </c>
      <c r="AA40" s="117">
        <v>10000934</v>
      </c>
      <c r="AB40" s="117">
        <v>8</v>
      </c>
    </row>
    <row r="41" spans="1:28">
      <c r="A41" s="114">
        <v>16</v>
      </c>
      <c r="B41" s="115" t="s">
        <v>171</v>
      </c>
      <c r="C41" s="116" t="s">
        <v>180</v>
      </c>
      <c r="D41" s="123" t="s">
        <v>181</v>
      </c>
      <c r="E41" s="118">
        <v>1</v>
      </c>
      <c r="F41" s="117" t="s">
        <v>174</v>
      </c>
      <c r="H41" s="119">
        <f>ROUND(E41*G41, 2)</f>
        <v>0</v>
      </c>
      <c r="J41" s="119">
        <f t="shared" si="2"/>
        <v>0</v>
      </c>
      <c r="O41" s="117">
        <v>20</v>
      </c>
      <c r="P41" s="117" t="s">
        <v>130</v>
      </c>
      <c r="V41" s="121" t="s">
        <v>175</v>
      </c>
      <c r="W41" s="122">
        <v>0.437</v>
      </c>
      <c r="Z41" s="117" t="s">
        <v>176</v>
      </c>
      <c r="AA41" s="117">
        <v>9119010201001</v>
      </c>
      <c r="AB41" s="117">
        <v>1</v>
      </c>
    </row>
    <row r="42" spans="1:28">
      <c r="A42" s="114">
        <v>17</v>
      </c>
      <c r="B42" s="115" t="s">
        <v>171</v>
      </c>
      <c r="C42" s="116" t="s">
        <v>182</v>
      </c>
      <c r="D42" s="123" t="s">
        <v>183</v>
      </c>
      <c r="E42" s="118">
        <v>20</v>
      </c>
      <c r="F42" s="117" t="s">
        <v>174</v>
      </c>
      <c r="H42" s="119">
        <f>ROUND(E42*G42, 2)</f>
        <v>0</v>
      </c>
      <c r="J42" s="119">
        <f t="shared" si="2"/>
        <v>0</v>
      </c>
      <c r="O42" s="117">
        <v>20</v>
      </c>
      <c r="P42" s="117" t="s">
        <v>130</v>
      </c>
      <c r="V42" s="121" t="s">
        <v>175</v>
      </c>
      <c r="W42" s="122">
        <v>9.4600000000000009</v>
      </c>
      <c r="Z42" s="117" t="s">
        <v>176</v>
      </c>
      <c r="AA42" s="117">
        <v>9120020103048</v>
      </c>
      <c r="AB42" s="117">
        <v>1</v>
      </c>
    </row>
    <row r="43" spans="1:28">
      <c r="A43" s="114">
        <v>18</v>
      </c>
      <c r="B43" s="115" t="s">
        <v>132</v>
      </c>
      <c r="C43" s="116" t="s">
        <v>184</v>
      </c>
      <c r="D43" s="123" t="s">
        <v>185</v>
      </c>
      <c r="E43" s="118">
        <v>20</v>
      </c>
      <c r="F43" s="117" t="s">
        <v>174</v>
      </c>
      <c r="I43" s="119">
        <f>ROUND(E43*G43, 2)</f>
        <v>0</v>
      </c>
      <c r="J43" s="119">
        <f t="shared" si="2"/>
        <v>0</v>
      </c>
      <c r="K43" s="120">
        <v>1.0000000000000001E-5</v>
      </c>
      <c r="L43" s="120">
        <f>E43*K43</f>
        <v>2.0000000000000001E-4</v>
      </c>
      <c r="O43" s="117">
        <v>20</v>
      </c>
      <c r="P43" s="117" t="s">
        <v>130</v>
      </c>
      <c r="V43" s="121" t="s">
        <v>50</v>
      </c>
      <c r="Z43" s="117" t="s">
        <v>186</v>
      </c>
      <c r="AA43" s="117">
        <v>871150035456384</v>
      </c>
      <c r="AB43" s="117">
        <v>2</v>
      </c>
    </row>
    <row r="44" spans="1:28">
      <c r="A44" s="114">
        <v>19</v>
      </c>
      <c r="B44" s="115" t="s">
        <v>132</v>
      </c>
      <c r="C44" s="116" t="s">
        <v>187</v>
      </c>
      <c r="D44" s="123" t="s">
        <v>188</v>
      </c>
      <c r="E44" s="118">
        <v>20</v>
      </c>
      <c r="F44" s="117" t="s">
        <v>174</v>
      </c>
      <c r="I44" s="119">
        <f>ROUND(E44*G44, 2)</f>
        <v>0</v>
      </c>
      <c r="J44" s="119">
        <f t="shared" si="2"/>
        <v>0</v>
      </c>
      <c r="O44" s="117">
        <v>20</v>
      </c>
      <c r="P44" s="117" t="s">
        <v>130</v>
      </c>
      <c r="V44" s="121" t="s">
        <v>50</v>
      </c>
      <c r="Z44" s="117" t="s">
        <v>189</v>
      </c>
      <c r="AA44" s="117" t="s">
        <v>190</v>
      </c>
      <c r="AB44" s="117">
        <v>2</v>
      </c>
    </row>
    <row r="45" spans="1:28">
      <c r="A45" s="114">
        <v>20</v>
      </c>
      <c r="B45" s="115" t="s">
        <v>171</v>
      </c>
      <c r="C45" s="116" t="s">
        <v>191</v>
      </c>
      <c r="D45" s="123" t="s">
        <v>192</v>
      </c>
      <c r="E45" s="118">
        <v>19</v>
      </c>
      <c r="F45" s="117" t="s">
        <v>174</v>
      </c>
      <c r="H45" s="119">
        <f>ROUND(E45*G45, 2)</f>
        <v>0</v>
      </c>
      <c r="J45" s="119">
        <f t="shared" si="2"/>
        <v>0</v>
      </c>
      <c r="O45" s="117">
        <v>20</v>
      </c>
      <c r="P45" s="117" t="s">
        <v>130</v>
      </c>
      <c r="V45" s="121" t="s">
        <v>175</v>
      </c>
      <c r="W45" s="122">
        <v>13.129</v>
      </c>
      <c r="Z45" s="117" t="s">
        <v>176</v>
      </c>
      <c r="AA45" s="117">
        <v>9120020303016</v>
      </c>
      <c r="AB45" s="117">
        <v>1</v>
      </c>
    </row>
    <row r="46" spans="1:28">
      <c r="A46" s="114">
        <v>21</v>
      </c>
      <c r="B46" s="115" t="s">
        <v>132</v>
      </c>
      <c r="C46" s="116" t="s">
        <v>193</v>
      </c>
      <c r="D46" s="123" t="s">
        <v>194</v>
      </c>
      <c r="E46" s="118">
        <v>38</v>
      </c>
      <c r="F46" s="117" t="s">
        <v>195</v>
      </c>
      <c r="I46" s="119">
        <f>ROUND(E46*G46, 2)</f>
        <v>0</v>
      </c>
      <c r="J46" s="119">
        <f t="shared" si="2"/>
        <v>0</v>
      </c>
      <c r="K46" s="120">
        <v>1</v>
      </c>
      <c r="L46" s="120">
        <f>E46*K46</f>
        <v>38</v>
      </c>
      <c r="O46" s="117">
        <v>20</v>
      </c>
      <c r="P46" s="117" t="s">
        <v>130</v>
      </c>
      <c r="V46" s="121" t="s">
        <v>50</v>
      </c>
      <c r="Z46" s="117" t="s">
        <v>196</v>
      </c>
      <c r="AA46" s="117" t="s">
        <v>130</v>
      </c>
      <c r="AB46" s="117">
        <v>8</v>
      </c>
    </row>
    <row r="47" spans="1:28">
      <c r="A47" s="114">
        <v>22</v>
      </c>
      <c r="B47" s="115" t="s">
        <v>132</v>
      </c>
      <c r="C47" s="116" t="s">
        <v>197</v>
      </c>
      <c r="D47" s="123" t="s">
        <v>198</v>
      </c>
      <c r="E47" s="118">
        <v>38</v>
      </c>
      <c r="F47" s="117" t="s">
        <v>174</v>
      </c>
      <c r="I47" s="119">
        <f>ROUND(E47*G47, 2)</f>
        <v>0</v>
      </c>
      <c r="J47" s="119">
        <f t="shared" si="2"/>
        <v>0</v>
      </c>
      <c r="O47" s="117">
        <v>20</v>
      </c>
      <c r="P47" s="117" t="s">
        <v>130</v>
      </c>
      <c r="V47" s="121" t="s">
        <v>50</v>
      </c>
      <c r="Z47" s="117" t="s">
        <v>199</v>
      </c>
      <c r="AA47" s="117">
        <v>4050300006000</v>
      </c>
      <c r="AB47" s="117">
        <v>2</v>
      </c>
    </row>
    <row r="48" spans="1:28">
      <c r="A48" s="114">
        <v>23</v>
      </c>
      <c r="B48" s="115" t="s">
        <v>132</v>
      </c>
      <c r="C48" s="116" t="s">
        <v>200</v>
      </c>
      <c r="D48" s="123" t="s">
        <v>201</v>
      </c>
      <c r="E48" s="118">
        <v>19</v>
      </c>
      <c r="F48" s="117" t="s">
        <v>174</v>
      </c>
      <c r="I48" s="119">
        <f>ROUND(E48*G48, 2)</f>
        <v>0</v>
      </c>
      <c r="J48" s="119">
        <f t="shared" si="2"/>
        <v>0</v>
      </c>
      <c r="O48" s="117">
        <v>20</v>
      </c>
      <c r="P48" s="117" t="s">
        <v>130</v>
      </c>
      <c r="V48" s="121" t="s">
        <v>50</v>
      </c>
      <c r="Z48" s="117" t="s">
        <v>189</v>
      </c>
      <c r="AA48" s="117" t="s">
        <v>202</v>
      </c>
      <c r="AB48" s="117">
        <v>2</v>
      </c>
    </row>
    <row r="49" spans="1:28">
      <c r="A49" s="114">
        <v>24</v>
      </c>
      <c r="B49" s="115" t="s">
        <v>171</v>
      </c>
      <c r="C49" s="116" t="s">
        <v>203</v>
      </c>
      <c r="D49" s="123" t="s">
        <v>204</v>
      </c>
      <c r="E49" s="118">
        <v>250</v>
      </c>
      <c r="F49" s="117" t="s">
        <v>129</v>
      </c>
      <c r="H49" s="119">
        <f>ROUND(E49*G49, 2)</f>
        <v>0</v>
      </c>
      <c r="J49" s="119">
        <f t="shared" si="2"/>
        <v>0</v>
      </c>
      <c r="O49" s="117">
        <v>20</v>
      </c>
      <c r="P49" s="117" t="s">
        <v>130</v>
      </c>
      <c r="V49" s="121" t="s">
        <v>175</v>
      </c>
      <c r="W49" s="122">
        <v>19.75</v>
      </c>
      <c r="Z49" s="117" t="s">
        <v>176</v>
      </c>
      <c r="AA49" s="117">
        <v>9108010102001</v>
      </c>
      <c r="AB49" s="117">
        <v>1</v>
      </c>
    </row>
    <row r="50" spans="1:28">
      <c r="A50" s="114">
        <v>25</v>
      </c>
      <c r="B50" s="115" t="s">
        <v>132</v>
      </c>
      <c r="C50" s="116" t="s">
        <v>205</v>
      </c>
      <c r="D50" s="123" t="s">
        <v>206</v>
      </c>
      <c r="E50" s="118">
        <v>250</v>
      </c>
      <c r="F50" s="117" t="s">
        <v>129</v>
      </c>
      <c r="I50" s="119">
        <f>ROUND(E50*G50, 2)</f>
        <v>0</v>
      </c>
      <c r="J50" s="119">
        <f t="shared" si="2"/>
        <v>0</v>
      </c>
      <c r="O50" s="117">
        <v>20</v>
      </c>
      <c r="P50" s="117" t="s">
        <v>130</v>
      </c>
      <c r="V50" s="121" t="s">
        <v>50</v>
      </c>
      <c r="Z50" s="117" t="s">
        <v>207</v>
      </c>
      <c r="AA50" s="117" t="s">
        <v>208</v>
      </c>
      <c r="AB50" s="117">
        <v>2</v>
      </c>
    </row>
    <row r="51" spans="1:28">
      <c r="A51" s="114">
        <v>26</v>
      </c>
      <c r="B51" s="115" t="s">
        <v>171</v>
      </c>
      <c r="C51" s="116" t="s">
        <v>209</v>
      </c>
      <c r="D51" s="123" t="s">
        <v>210</v>
      </c>
      <c r="E51" s="118">
        <v>350</v>
      </c>
      <c r="F51" s="117" t="s">
        <v>129</v>
      </c>
      <c r="H51" s="119">
        <f>ROUND(E51*G51, 2)</f>
        <v>0</v>
      </c>
      <c r="J51" s="119">
        <f t="shared" si="2"/>
        <v>0</v>
      </c>
      <c r="O51" s="117">
        <v>20</v>
      </c>
      <c r="P51" s="117" t="s">
        <v>130</v>
      </c>
      <c r="V51" s="121" t="s">
        <v>175</v>
      </c>
      <c r="W51" s="122">
        <v>27.65</v>
      </c>
      <c r="Z51" s="117" t="s">
        <v>176</v>
      </c>
      <c r="AA51" s="117">
        <v>9108010102004</v>
      </c>
      <c r="AB51" s="117">
        <v>1</v>
      </c>
    </row>
    <row r="52" spans="1:28">
      <c r="A52" s="114">
        <v>27</v>
      </c>
      <c r="B52" s="115" t="s">
        <v>132</v>
      </c>
      <c r="C52" s="116" t="s">
        <v>211</v>
      </c>
      <c r="D52" s="123" t="s">
        <v>212</v>
      </c>
      <c r="E52" s="118">
        <v>350</v>
      </c>
      <c r="F52" s="117" t="s">
        <v>129</v>
      </c>
      <c r="I52" s="119">
        <f>ROUND(E52*G52, 2)</f>
        <v>0</v>
      </c>
      <c r="J52" s="119">
        <f t="shared" si="2"/>
        <v>0</v>
      </c>
      <c r="O52" s="117">
        <v>20</v>
      </c>
      <c r="P52" s="117" t="s">
        <v>130</v>
      </c>
      <c r="V52" s="121" t="s">
        <v>50</v>
      </c>
      <c r="Z52" s="117" t="s">
        <v>207</v>
      </c>
      <c r="AA52" s="117" t="s">
        <v>213</v>
      </c>
      <c r="AB52" s="117">
        <v>2</v>
      </c>
    </row>
    <row r="53" spans="1:28">
      <c r="A53" s="114">
        <v>28</v>
      </c>
      <c r="B53" s="115" t="s">
        <v>171</v>
      </c>
      <c r="C53" s="116" t="s">
        <v>214</v>
      </c>
      <c r="D53" s="123" t="s">
        <v>215</v>
      </c>
      <c r="E53" s="118">
        <v>40</v>
      </c>
      <c r="F53" s="117" t="s">
        <v>129</v>
      </c>
      <c r="H53" s="119">
        <f>ROUND(E53*G53, 2)</f>
        <v>0</v>
      </c>
      <c r="J53" s="119">
        <f t="shared" si="2"/>
        <v>0</v>
      </c>
      <c r="O53" s="117">
        <v>20</v>
      </c>
      <c r="P53" s="117" t="s">
        <v>130</v>
      </c>
      <c r="V53" s="121" t="s">
        <v>175</v>
      </c>
      <c r="W53" s="122">
        <v>3.16</v>
      </c>
      <c r="Z53" s="117" t="s">
        <v>176</v>
      </c>
      <c r="AA53" s="117">
        <v>9108010102017</v>
      </c>
      <c r="AB53" s="117">
        <v>1</v>
      </c>
    </row>
    <row r="54" spans="1:28">
      <c r="A54" s="114">
        <v>29</v>
      </c>
      <c r="B54" s="115" t="s">
        <v>132</v>
      </c>
      <c r="C54" s="116" t="s">
        <v>216</v>
      </c>
      <c r="D54" s="123" t="s">
        <v>217</v>
      </c>
      <c r="E54" s="118">
        <v>40</v>
      </c>
      <c r="F54" s="117" t="s">
        <v>129</v>
      </c>
      <c r="I54" s="119">
        <f>ROUND(E54*G54, 2)</f>
        <v>0</v>
      </c>
      <c r="J54" s="119">
        <f t="shared" si="2"/>
        <v>0</v>
      </c>
      <c r="O54" s="117">
        <v>20</v>
      </c>
      <c r="P54" s="117" t="s">
        <v>130</v>
      </c>
      <c r="V54" s="121" t="s">
        <v>50</v>
      </c>
      <c r="Z54" s="117" t="s">
        <v>207</v>
      </c>
      <c r="AA54" s="117" t="s">
        <v>218</v>
      </c>
      <c r="AB54" s="117">
        <v>2</v>
      </c>
    </row>
    <row r="55" spans="1:28">
      <c r="A55" s="114">
        <v>30</v>
      </c>
      <c r="B55" s="115" t="s">
        <v>171</v>
      </c>
      <c r="C55" s="116" t="s">
        <v>219</v>
      </c>
      <c r="D55" s="123" t="s">
        <v>220</v>
      </c>
      <c r="E55" s="118">
        <v>20</v>
      </c>
      <c r="F55" s="117" t="s">
        <v>129</v>
      </c>
      <c r="H55" s="119">
        <f>ROUND(E55*G55, 2)</f>
        <v>0</v>
      </c>
      <c r="J55" s="119">
        <f t="shared" si="2"/>
        <v>0</v>
      </c>
      <c r="O55" s="117">
        <v>20</v>
      </c>
      <c r="P55" s="117" t="s">
        <v>130</v>
      </c>
      <c r="V55" s="121" t="s">
        <v>175</v>
      </c>
      <c r="W55" s="122">
        <v>1.64</v>
      </c>
      <c r="Z55" s="117" t="s">
        <v>176</v>
      </c>
      <c r="AA55" s="117">
        <v>9108010102018</v>
      </c>
      <c r="AB55" s="117">
        <v>1</v>
      </c>
    </row>
    <row r="56" spans="1:28">
      <c r="A56" s="114">
        <v>31</v>
      </c>
      <c r="B56" s="115" t="s">
        <v>132</v>
      </c>
      <c r="C56" s="116" t="s">
        <v>221</v>
      </c>
      <c r="D56" s="123" t="s">
        <v>222</v>
      </c>
      <c r="E56" s="118">
        <v>20</v>
      </c>
      <c r="F56" s="117" t="s">
        <v>129</v>
      </c>
      <c r="I56" s="119">
        <f>ROUND(E56*G56, 2)</f>
        <v>0</v>
      </c>
      <c r="J56" s="119">
        <f t="shared" si="2"/>
        <v>0</v>
      </c>
      <c r="O56" s="117">
        <v>20</v>
      </c>
      <c r="P56" s="117" t="s">
        <v>130</v>
      </c>
      <c r="V56" s="121" t="s">
        <v>50</v>
      </c>
      <c r="Z56" s="117" t="s">
        <v>207</v>
      </c>
      <c r="AA56" s="117" t="s">
        <v>223</v>
      </c>
      <c r="AB56" s="117">
        <v>2</v>
      </c>
    </row>
    <row r="57" spans="1:28" ht="25.5">
      <c r="A57" s="114">
        <v>32</v>
      </c>
      <c r="B57" s="115" t="s">
        <v>171</v>
      </c>
      <c r="C57" s="116" t="s">
        <v>224</v>
      </c>
      <c r="D57" s="123" t="s">
        <v>225</v>
      </c>
      <c r="E57" s="118">
        <v>200</v>
      </c>
      <c r="F57" s="117" t="s">
        <v>174</v>
      </c>
      <c r="H57" s="119">
        <f>ROUND(E57*G57, 2)</f>
        <v>0</v>
      </c>
      <c r="J57" s="119">
        <f t="shared" si="2"/>
        <v>0</v>
      </c>
      <c r="O57" s="117">
        <v>20</v>
      </c>
      <c r="P57" s="117" t="s">
        <v>130</v>
      </c>
      <c r="V57" s="121" t="s">
        <v>175</v>
      </c>
      <c r="W57" s="122">
        <v>14</v>
      </c>
      <c r="Z57" s="117" t="s">
        <v>176</v>
      </c>
      <c r="AA57" s="117">
        <v>9101130103002</v>
      </c>
      <c r="AB57" s="117">
        <v>1</v>
      </c>
    </row>
    <row r="58" spans="1:28">
      <c r="A58" s="114">
        <v>33</v>
      </c>
      <c r="B58" s="115" t="s">
        <v>132</v>
      </c>
      <c r="C58" s="116" t="s">
        <v>226</v>
      </c>
      <c r="D58" s="123" t="s">
        <v>227</v>
      </c>
      <c r="E58" s="118">
        <v>200</v>
      </c>
      <c r="F58" s="117" t="s">
        <v>174</v>
      </c>
      <c r="I58" s="119">
        <f t="shared" ref="I58:I69" si="3">ROUND(E58*G58, 2)</f>
        <v>0</v>
      </c>
      <c r="J58" s="119">
        <f t="shared" si="2"/>
        <v>0</v>
      </c>
      <c r="O58" s="117">
        <v>20</v>
      </c>
      <c r="P58" s="117" t="s">
        <v>130</v>
      </c>
      <c r="V58" s="121" t="s">
        <v>50</v>
      </c>
      <c r="Z58" s="117" t="s">
        <v>228</v>
      </c>
      <c r="AA58" s="117" t="s">
        <v>229</v>
      </c>
      <c r="AB58" s="117">
        <v>2</v>
      </c>
    </row>
    <row r="59" spans="1:28">
      <c r="A59" s="114">
        <v>34</v>
      </c>
      <c r="B59" s="115" t="s">
        <v>132</v>
      </c>
      <c r="C59" s="116" t="s">
        <v>230</v>
      </c>
      <c r="D59" s="123" t="s">
        <v>231</v>
      </c>
      <c r="E59" s="118">
        <v>55</v>
      </c>
      <c r="F59" s="117" t="s">
        <v>174</v>
      </c>
      <c r="I59" s="119">
        <f t="shared" si="3"/>
        <v>0</v>
      </c>
      <c r="J59" s="119">
        <f t="shared" si="2"/>
        <v>0</v>
      </c>
      <c r="O59" s="117">
        <v>20</v>
      </c>
      <c r="P59" s="117" t="s">
        <v>130</v>
      </c>
      <c r="V59" s="121" t="s">
        <v>50</v>
      </c>
      <c r="Z59" s="117" t="s">
        <v>232</v>
      </c>
      <c r="AA59" s="117">
        <v>10001988</v>
      </c>
      <c r="AB59" s="117">
        <v>8</v>
      </c>
    </row>
    <row r="60" spans="1:28">
      <c r="A60" s="114">
        <v>35</v>
      </c>
      <c r="B60" s="115" t="s">
        <v>132</v>
      </c>
      <c r="C60" s="116" t="s">
        <v>233</v>
      </c>
      <c r="D60" s="123" t="s">
        <v>234</v>
      </c>
      <c r="E60" s="118">
        <v>18</v>
      </c>
      <c r="F60" s="117" t="s">
        <v>174</v>
      </c>
      <c r="I60" s="119">
        <f t="shared" si="3"/>
        <v>0</v>
      </c>
      <c r="J60" s="119">
        <f t="shared" si="2"/>
        <v>0</v>
      </c>
      <c r="O60" s="117">
        <v>20</v>
      </c>
      <c r="P60" s="117" t="s">
        <v>130</v>
      </c>
      <c r="V60" s="121" t="s">
        <v>50</v>
      </c>
      <c r="Z60" s="117" t="s">
        <v>232</v>
      </c>
      <c r="AA60" s="117">
        <v>10001988</v>
      </c>
      <c r="AB60" s="117">
        <v>8</v>
      </c>
    </row>
    <row r="61" spans="1:28">
      <c r="A61" s="114">
        <v>36</v>
      </c>
      <c r="B61" s="115" t="s">
        <v>132</v>
      </c>
      <c r="C61" s="116" t="s">
        <v>235</v>
      </c>
      <c r="D61" s="123" t="s">
        <v>236</v>
      </c>
      <c r="E61" s="118">
        <v>2</v>
      </c>
      <c r="F61" s="117" t="s">
        <v>174</v>
      </c>
      <c r="I61" s="119">
        <f t="shared" si="3"/>
        <v>0</v>
      </c>
      <c r="J61" s="119">
        <f t="shared" si="2"/>
        <v>0</v>
      </c>
      <c r="O61" s="117">
        <v>20</v>
      </c>
      <c r="P61" s="117" t="s">
        <v>130</v>
      </c>
      <c r="V61" s="121" t="s">
        <v>50</v>
      </c>
      <c r="Z61" s="117" t="s">
        <v>232</v>
      </c>
      <c r="AA61" s="117">
        <v>10001988</v>
      </c>
      <c r="AB61" s="117">
        <v>8</v>
      </c>
    </row>
    <row r="62" spans="1:28">
      <c r="A62" s="114">
        <v>37</v>
      </c>
      <c r="B62" s="115" t="s">
        <v>132</v>
      </c>
      <c r="C62" s="116" t="s">
        <v>237</v>
      </c>
      <c r="D62" s="123" t="s">
        <v>238</v>
      </c>
      <c r="E62" s="118">
        <v>1</v>
      </c>
      <c r="F62" s="117" t="s">
        <v>174</v>
      </c>
      <c r="I62" s="119">
        <f t="shared" si="3"/>
        <v>0</v>
      </c>
      <c r="J62" s="119">
        <f t="shared" si="2"/>
        <v>0</v>
      </c>
      <c r="O62" s="117">
        <v>20</v>
      </c>
      <c r="P62" s="117" t="s">
        <v>130</v>
      </c>
      <c r="V62" s="121" t="s">
        <v>50</v>
      </c>
      <c r="Z62" s="117" t="s">
        <v>232</v>
      </c>
      <c r="AA62" s="117">
        <v>10001988</v>
      </c>
      <c r="AB62" s="117">
        <v>8</v>
      </c>
    </row>
    <row r="63" spans="1:28">
      <c r="A63" s="114">
        <v>38</v>
      </c>
      <c r="B63" s="115" t="s">
        <v>132</v>
      </c>
      <c r="C63" s="116" t="s">
        <v>239</v>
      </c>
      <c r="D63" s="123" t="s">
        <v>240</v>
      </c>
      <c r="E63" s="118">
        <v>1</v>
      </c>
      <c r="F63" s="117" t="s">
        <v>174</v>
      </c>
      <c r="I63" s="119">
        <f t="shared" si="3"/>
        <v>0</v>
      </c>
      <c r="J63" s="119">
        <f t="shared" si="2"/>
        <v>0</v>
      </c>
      <c r="O63" s="117">
        <v>20</v>
      </c>
      <c r="P63" s="117" t="s">
        <v>130</v>
      </c>
      <c r="V63" s="121" t="s">
        <v>50</v>
      </c>
      <c r="Z63" s="117" t="s">
        <v>232</v>
      </c>
      <c r="AA63" s="117">
        <v>103442</v>
      </c>
      <c r="AB63" s="117">
        <v>8</v>
      </c>
    </row>
    <row r="64" spans="1:28">
      <c r="A64" s="114">
        <v>39</v>
      </c>
      <c r="B64" s="115" t="s">
        <v>132</v>
      </c>
      <c r="C64" s="116" t="s">
        <v>241</v>
      </c>
      <c r="D64" s="123" t="s">
        <v>242</v>
      </c>
      <c r="E64" s="118">
        <v>2</v>
      </c>
      <c r="F64" s="117" t="s">
        <v>129</v>
      </c>
      <c r="I64" s="119">
        <f t="shared" si="3"/>
        <v>0</v>
      </c>
      <c r="J64" s="119">
        <f t="shared" si="2"/>
        <v>0</v>
      </c>
      <c r="O64" s="117">
        <v>20</v>
      </c>
      <c r="P64" s="117" t="s">
        <v>130</v>
      </c>
      <c r="V64" s="121" t="s">
        <v>50</v>
      </c>
      <c r="Z64" s="117" t="s">
        <v>232</v>
      </c>
      <c r="AA64" s="117" t="s">
        <v>243</v>
      </c>
      <c r="AB64" s="117">
        <v>8</v>
      </c>
    </row>
    <row r="65" spans="1:28">
      <c r="A65" s="114">
        <v>40</v>
      </c>
      <c r="B65" s="115" t="s">
        <v>132</v>
      </c>
      <c r="C65" s="116" t="s">
        <v>244</v>
      </c>
      <c r="D65" s="123" t="s">
        <v>245</v>
      </c>
      <c r="E65" s="118">
        <v>29</v>
      </c>
      <c r="F65" s="117" t="s">
        <v>174</v>
      </c>
      <c r="I65" s="119">
        <f t="shared" si="3"/>
        <v>0</v>
      </c>
      <c r="J65" s="119">
        <f t="shared" si="2"/>
        <v>0</v>
      </c>
      <c r="K65" s="120">
        <v>1E-3</v>
      </c>
      <c r="L65" s="120">
        <f>E65*K65</f>
        <v>2.9000000000000001E-2</v>
      </c>
      <c r="O65" s="117">
        <v>20</v>
      </c>
      <c r="P65" s="117" t="s">
        <v>130</v>
      </c>
      <c r="V65" s="121" t="s">
        <v>50</v>
      </c>
      <c r="Z65" s="117" t="s">
        <v>232</v>
      </c>
      <c r="AA65" s="117" t="s">
        <v>130</v>
      </c>
      <c r="AB65" s="117">
        <v>8</v>
      </c>
    </row>
    <row r="66" spans="1:28">
      <c r="A66" s="114">
        <v>41</v>
      </c>
      <c r="B66" s="115" t="s">
        <v>132</v>
      </c>
      <c r="C66" s="116" t="s">
        <v>246</v>
      </c>
      <c r="D66" s="123" t="s">
        <v>247</v>
      </c>
      <c r="E66" s="118">
        <v>2</v>
      </c>
      <c r="F66" s="117" t="s">
        <v>174</v>
      </c>
      <c r="I66" s="119">
        <f t="shared" si="3"/>
        <v>0</v>
      </c>
      <c r="J66" s="119">
        <f t="shared" si="2"/>
        <v>0</v>
      </c>
      <c r="K66" s="120">
        <v>0.443</v>
      </c>
      <c r="L66" s="120">
        <f>E66*K66</f>
        <v>0.88600000000000001</v>
      </c>
      <c r="O66" s="117">
        <v>20</v>
      </c>
      <c r="P66" s="117" t="s">
        <v>130</v>
      </c>
      <c r="V66" s="121" t="s">
        <v>50</v>
      </c>
      <c r="Z66" s="117" t="s">
        <v>248</v>
      </c>
      <c r="AA66" s="117" t="s">
        <v>130</v>
      </c>
      <c r="AB66" s="117">
        <v>8</v>
      </c>
    </row>
    <row r="67" spans="1:28">
      <c r="A67" s="114">
        <v>42</v>
      </c>
      <c r="B67" s="115" t="s">
        <v>132</v>
      </c>
      <c r="C67" s="116" t="s">
        <v>249</v>
      </c>
      <c r="D67" s="123" t="s">
        <v>250</v>
      </c>
      <c r="E67" s="118">
        <v>1</v>
      </c>
      <c r="F67" s="117" t="s">
        <v>174</v>
      </c>
      <c r="I67" s="119">
        <f t="shared" si="3"/>
        <v>0</v>
      </c>
      <c r="J67" s="119">
        <f t="shared" si="2"/>
        <v>0</v>
      </c>
      <c r="K67" s="120">
        <v>0.11899999999999999</v>
      </c>
      <c r="L67" s="120">
        <f>E67*K67</f>
        <v>0.11899999999999999</v>
      </c>
      <c r="O67" s="117">
        <v>20</v>
      </c>
      <c r="P67" s="117" t="s">
        <v>130</v>
      </c>
      <c r="V67" s="121" t="s">
        <v>50</v>
      </c>
      <c r="Z67" s="117" t="s">
        <v>248</v>
      </c>
      <c r="AA67" s="117" t="s">
        <v>130</v>
      </c>
      <c r="AB67" s="117">
        <v>8</v>
      </c>
    </row>
    <row r="68" spans="1:28">
      <c r="A68" s="114">
        <v>43</v>
      </c>
      <c r="B68" s="115" t="s">
        <v>132</v>
      </c>
      <c r="C68" s="116" t="s">
        <v>251</v>
      </c>
      <c r="D68" s="123" t="s">
        <v>252</v>
      </c>
      <c r="E68" s="118">
        <v>10</v>
      </c>
      <c r="F68" s="117" t="s">
        <v>174</v>
      </c>
      <c r="I68" s="119">
        <f t="shared" si="3"/>
        <v>0</v>
      </c>
      <c r="J68" s="119">
        <f t="shared" si="2"/>
        <v>0</v>
      </c>
      <c r="O68" s="117">
        <v>20</v>
      </c>
      <c r="P68" s="117" t="s">
        <v>130</v>
      </c>
      <c r="V68" s="121" t="s">
        <v>50</v>
      </c>
      <c r="Z68" s="117" t="s">
        <v>253</v>
      </c>
      <c r="AA68" s="117" t="s">
        <v>130</v>
      </c>
      <c r="AB68" s="117">
        <v>8</v>
      </c>
    </row>
    <row r="69" spans="1:28">
      <c r="A69" s="114">
        <v>44</v>
      </c>
      <c r="B69" s="115" t="s">
        <v>132</v>
      </c>
      <c r="C69" s="116" t="s">
        <v>254</v>
      </c>
      <c r="D69" s="123" t="s">
        <v>255</v>
      </c>
      <c r="E69" s="118">
        <v>4</v>
      </c>
      <c r="F69" s="117" t="s">
        <v>174</v>
      </c>
      <c r="I69" s="119">
        <f t="shared" si="3"/>
        <v>0</v>
      </c>
      <c r="J69" s="119">
        <f t="shared" si="2"/>
        <v>0</v>
      </c>
      <c r="O69" s="117">
        <v>20</v>
      </c>
      <c r="P69" s="117" t="s">
        <v>130</v>
      </c>
      <c r="V69" s="121" t="s">
        <v>50</v>
      </c>
      <c r="Z69" s="117" t="s">
        <v>253</v>
      </c>
      <c r="AA69" s="117" t="s">
        <v>130</v>
      </c>
      <c r="AB69" s="117">
        <v>8</v>
      </c>
    </row>
    <row r="70" spans="1:28">
      <c r="A70" s="114">
        <v>45</v>
      </c>
      <c r="B70" s="115" t="s">
        <v>171</v>
      </c>
      <c r="C70" s="116" t="s">
        <v>256</v>
      </c>
      <c r="D70" s="123" t="s">
        <v>257</v>
      </c>
      <c r="E70" s="118">
        <v>60</v>
      </c>
      <c r="F70" s="117" t="s">
        <v>258</v>
      </c>
      <c r="H70" s="119">
        <f>ROUND(E70*G70, 2)</f>
        <v>0</v>
      </c>
      <c r="J70" s="119">
        <f t="shared" si="2"/>
        <v>0</v>
      </c>
      <c r="O70" s="117">
        <v>20</v>
      </c>
      <c r="P70" s="117" t="s">
        <v>130</v>
      </c>
      <c r="V70" s="121" t="s">
        <v>175</v>
      </c>
      <c r="Z70" s="117" t="s">
        <v>176</v>
      </c>
      <c r="AA70" s="117">
        <v>912503</v>
      </c>
      <c r="AB70" s="117">
        <v>1</v>
      </c>
    </row>
    <row r="71" spans="1:28">
      <c r="D71" s="134" t="s">
        <v>259</v>
      </c>
      <c r="E71" s="135">
        <f>J71</f>
        <v>0</v>
      </c>
      <c r="H71" s="135">
        <f>SUM(H37:H70)</f>
        <v>0</v>
      </c>
      <c r="I71" s="135">
        <f>SUM(I37:I70)</f>
        <v>0</v>
      </c>
      <c r="J71" s="135">
        <f>SUM(J37:J70)</f>
        <v>0</v>
      </c>
      <c r="L71" s="136">
        <f>SUM(L37:L70)</f>
        <v>39.034200000000006</v>
      </c>
      <c r="N71" s="137">
        <f>SUM(N37:N70)</f>
        <v>0</v>
      </c>
      <c r="W71" s="122">
        <f>SUM(W37:W70)</f>
        <v>97.970999999999989</v>
      </c>
    </row>
    <row r="73" spans="1:28">
      <c r="D73" s="134" t="s">
        <v>91</v>
      </c>
      <c r="E73" s="135">
        <f>J73</f>
        <v>0</v>
      </c>
      <c r="H73" s="135">
        <f>+H71</f>
        <v>0</v>
      </c>
      <c r="I73" s="135">
        <f>+I71</f>
        <v>0</v>
      </c>
      <c r="J73" s="135">
        <f>+J71</f>
        <v>0</v>
      </c>
      <c r="L73" s="136">
        <f>+L71</f>
        <v>39.034200000000006</v>
      </c>
      <c r="N73" s="137">
        <f>+N71</f>
        <v>0</v>
      </c>
      <c r="W73" s="122">
        <f>+W71</f>
        <v>97.970999999999989</v>
      </c>
    </row>
    <row r="75" spans="1:28">
      <c r="D75" s="138" t="s">
        <v>92</v>
      </c>
      <c r="E75" s="135">
        <f>J75</f>
        <v>0</v>
      </c>
      <c r="H75" s="135">
        <f>+H35+H73</f>
        <v>0</v>
      </c>
      <c r="I75" s="135">
        <f>+I35+I73</f>
        <v>0</v>
      </c>
      <c r="J75" s="135">
        <f>+J35+J73</f>
        <v>0</v>
      </c>
      <c r="L75" s="136">
        <f>+L35+L73</f>
        <v>39.258252000000006</v>
      </c>
      <c r="N75" s="137">
        <f>+N35+N73</f>
        <v>2.3129999999999997</v>
      </c>
      <c r="W75" s="122">
        <f>+W35+W73</f>
        <v>243.36799999999999</v>
      </c>
    </row>
  </sheetData>
  <phoneticPr fontId="0" type="noConversion"/>
  <printOptions horizontalCentered="1"/>
  <pageMargins left="0.39370078740157483" right="0.35433070866141736" top="0.62992125984251968" bottom="0.59055118110236227" header="0.51181102362204722" footer="0.35433070866141736"/>
  <pageSetup paperSize="9" orientation="portrait" r:id="rId1"/>
  <headerFooter alignWithMargins="0">
    <oddFooter>&amp;R&amp;"Arial Narrow,Normálne"&amp;8Strana&amp;"Arial,Normálne"&amp;10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2</vt:i4>
      </vt:variant>
      <vt:variant>
        <vt:lpstr>Pomenované rozsahy</vt:lpstr>
      </vt:variant>
      <vt:variant>
        <vt:i4>3</vt:i4>
      </vt:variant>
    </vt:vector>
  </HeadingPairs>
  <TitlesOfParts>
    <vt:vector size="5" baseType="lpstr">
      <vt:lpstr>Kryci list</vt:lpstr>
      <vt:lpstr>Prehlad</vt:lpstr>
      <vt:lpstr>Prehlad!Názvy_tlače</vt:lpstr>
      <vt:lpstr>'Kryci list'!Oblasť_tlače</vt:lpstr>
      <vt:lpstr>Prehlad!Oblasť_tlače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Kristak</dc:creator>
  <cp:lastModifiedBy>Kristak</cp:lastModifiedBy>
  <cp:lastPrinted>2015-07-15T12:34:35Z</cp:lastPrinted>
  <dcterms:created xsi:type="dcterms:W3CDTF">1999-04-06T07:39:42Z</dcterms:created>
  <dcterms:modified xsi:type="dcterms:W3CDTF">2015-07-17T07:13:56Z</dcterms:modified>
</cp:coreProperties>
</file>