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7485" windowHeight="4140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5" i="3"/>
  <c r="H20" i="3"/>
  <c r="H16" i="3"/>
  <c r="H17" i="3"/>
  <c r="H18" i="3"/>
  <c r="H19" i="3"/>
  <c r="H23" i="3"/>
  <c r="H28" i="3"/>
  <c r="H24" i="3"/>
  <c r="H25" i="3"/>
  <c r="H26" i="3"/>
  <c r="H27" i="3"/>
  <c r="H31" i="3"/>
  <c r="H48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54" i="3"/>
  <c r="H56" i="3"/>
  <c r="H58" i="3"/>
  <c r="H59" i="3"/>
  <c r="H60" i="3"/>
  <c r="H63" i="3"/>
  <c r="H64" i="3"/>
  <c r="H65" i="3"/>
  <c r="H66" i="3"/>
  <c r="H67" i="3"/>
  <c r="H68" i="3"/>
  <c r="H69" i="3"/>
  <c r="H70" i="3"/>
  <c r="H71" i="3"/>
  <c r="H72" i="3"/>
  <c r="H75" i="3"/>
  <c r="H76" i="3"/>
  <c r="H83" i="3"/>
  <c r="H77" i="3"/>
  <c r="H78" i="3"/>
  <c r="H79" i="3"/>
  <c r="H80" i="3"/>
  <c r="H81" i="3"/>
  <c r="H82" i="3"/>
  <c r="H86" i="3"/>
  <c r="H87" i="3"/>
  <c r="H89" i="3"/>
  <c r="H90" i="3"/>
  <c r="H93" i="3"/>
  <c r="H94" i="3"/>
  <c r="H96" i="3"/>
  <c r="H97" i="3"/>
  <c r="H99" i="3"/>
  <c r="H100" i="3"/>
  <c r="H101" i="3"/>
  <c r="H102" i="3"/>
  <c r="H103" i="3"/>
  <c r="H104" i="3"/>
  <c r="H105" i="3"/>
  <c r="H108" i="3"/>
  <c r="H109" i="3"/>
  <c r="H113" i="3"/>
  <c r="H111" i="3"/>
  <c r="H112" i="3"/>
  <c r="H116" i="3"/>
  <c r="H126" i="3"/>
  <c r="H117" i="3"/>
  <c r="H118" i="3"/>
  <c r="H119" i="3"/>
  <c r="H120" i="3"/>
  <c r="H122" i="3"/>
  <c r="H123" i="3"/>
  <c r="H124" i="3"/>
  <c r="H125" i="3"/>
  <c r="H129" i="3"/>
  <c r="H132" i="3"/>
  <c r="H130" i="3"/>
  <c r="H131" i="3"/>
  <c r="H135" i="3"/>
  <c r="H136" i="3"/>
  <c r="H137" i="3"/>
  <c r="H138" i="3"/>
  <c r="H139" i="3"/>
  <c r="H142" i="3"/>
  <c r="H143" i="3"/>
  <c r="H147" i="3"/>
  <c r="H145" i="3"/>
  <c r="H146" i="3"/>
  <c r="H150" i="3"/>
  <c r="H157" i="3"/>
  <c r="H153" i="3"/>
  <c r="H154" i="3"/>
  <c r="H155" i="3"/>
  <c r="H156" i="3"/>
  <c r="H160" i="3"/>
  <c r="H161" i="3"/>
  <c r="H162" i="3"/>
  <c r="H165" i="3"/>
  <c r="H166" i="3"/>
  <c r="I55" i="3"/>
  <c r="I57" i="3"/>
  <c r="I60" i="3"/>
  <c r="I88" i="3"/>
  <c r="I105" i="3"/>
  <c r="I91" i="3"/>
  <c r="I92" i="3"/>
  <c r="I95" i="3"/>
  <c r="I98" i="3"/>
  <c r="I110" i="3"/>
  <c r="I113" i="3"/>
  <c r="I121" i="3"/>
  <c r="I126" i="3"/>
  <c r="I144" i="3"/>
  <c r="I147" i="3"/>
  <c r="I151" i="3"/>
  <c r="I152" i="3"/>
  <c r="I157" i="3"/>
  <c r="H172" i="3"/>
  <c r="H173" i="3"/>
  <c r="H175" i="3"/>
  <c r="D18" i="1"/>
  <c r="J26" i="1"/>
  <c r="I30" i="1"/>
  <c r="J30" i="1"/>
  <c r="J20" i="1"/>
  <c r="F26" i="1"/>
  <c r="F1" i="1"/>
  <c r="J13" i="1"/>
  <c r="J14" i="1"/>
  <c r="F19" i="1"/>
  <c r="J14" i="3"/>
  <c r="J15" i="3"/>
  <c r="J20" i="3"/>
  <c r="J16" i="3"/>
  <c r="J17" i="3"/>
  <c r="J18" i="3"/>
  <c r="J19" i="3"/>
  <c r="J23" i="3"/>
  <c r="J28" i="3"/>
  <c r="E28" i="3"/>
  <c r="J24" i="3"/>
  <c r="J25" i="3"/>
  <c r="J26" i="3"/>
  <c r="J27" i="3"/>
  <c r="J31" i="3"/>
  <c r="J48" i="3"/>
  <c r="E48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54" i="3"/>
  <c r="J55" i="3"/>
  <c r="J56" i="3"/>
  <c r="J57" i="3"/>
  <c r="J58" i="3"/>
  <c r="J59" i="3"/>
  <c r="J63" i="3"/>
  <c r="J64" i="3"/>
  <c r="J65" i="3"/>
  <c r="J66" i="3"/>
  <c r="J67" i="3"/>
  <c r="J68" i="3"/>
  <c r="J69" i="3"/>
  <c r="J70" i="3"/>
  <c r="J71" i="3"/>
  <c r="J75" i="3"/>
  <c r="J76" i="3"/>
  <c r="J77" i="3"/>
  <c r="J78" i="3"/>
  <c r="J79" i="3"/>
  <c r="J80" i="3"/>
  <c r="J81" i="3"/>
  <c r="J82" i="3"/>
  <c r="J83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E105" i="3"/>
  <c r="J108" i="3"/>
  <c r="J109" i="3"/>
  <c r="J110" i="3"/>
  <c r="J111" i="3"/>
  <c r="J112" i="3"/>
  <c r="J113" i="3"/>
  <c r="J116" i="3"/>
  <c r="J117" i="3"/>
  <c r="J118" i="3"/>
  <c r="J119" i="3"/>
  <c r="J120" i="3"/>
  <c r="J121" i="3"/>
  <c r="J122" i="3"/>
  <c r="J123" i="3"/>
  <c r="J124" i="3"/>
  <c r="J125" i="3"/>
  <c r="J129" i="3"/>
  <c r="J130" i="3"/>
  <c r="J131" i="3"/>
  <c r="J135" i="3"/>
  <c r="J136" i="3"/>
  <c r="J137" i="3"/>
  <c r="J138" i="3"/>
  <c r="J139" i="3"/>
  <c r="J142" i="3"/>
  <c r="J143" i="3"/>
  <c r="J144" i="3"/>
  <c r="J145" i="3"/>
  <c r="J146" i="3"/>
  <c r="J147" i="3"/>
  <c r="E147" i="3"/>
  <c r="J150" i="3"/>
  <c r="J151" i="3"/>
  <c r="J152" i="3"/>
  <c r="J153" i="3"/>
  <c r="J154" i="3"/>
  <c r="J155" i="3"/>
  <c r="J156" i="3"/>
  <c r="J157" i="3"/>
  <c r="J160" i="3"/>
  <c r="J161" i="3"/>
  <c r="J162" i="3"/>
  <c r="E162" i="3"/>
  <c r="J165" i="3"/>
  <c r="J166" i="3"/>
  <c r="E166" i="3"/>
  <c r="J172" i="3"/>
  <c r="J173" i="3"/>
  <c r="J175" i="3"/>
  <c r="E175" i="3"/>
  <c r="J179" i="3"/>
  <c r="J180" i="3"/>
  <c r="J181" i="3"/>
  <c r="J183" i="3"/>
  <c r="E183" i="3"/>
  <c r="H179" i="3"/>
  <c r="H180" i="3"/>
  <c r="H181" i="3"/>
  <c r="H183" i="3"/>
  <c r="W183" i="3"/>
  <c r="N183" i="3"/>
  <c r="I183" i="3"/>
  <c r="W181" i="3"/>
  <c r="E181" i="3"/>
  <c r="N181" i="3"/>
  <c r="L181" i="3"/>
  <c r="L183" i="3"/>
  <c r="I181" i="3"/>
  <c r="W175" i="3"/>
  <c r="N175" i="3"/>
  <c r="I175" i="3"/>
  <c r="E18" i="1"/>
  <c r="W173" i="3"/>
  <c r="E173" i="3"/>
  <c r="N173" i="3"/>
  <c r="L173" i="3"/>
  <c r="L175" i="3"/>
  <c r="I173" i="3"/>
  <c r="W166" i="3"/>
  <c r="N166" i="3"/>
  <c r="I166" i="3"/>
  <c r="L165" i="3"/>
  <c r="L166" i="3"/>
  <c r="W162" i="3"/>
  <c r="N162" i="3"/>
  <c r="I162" i="3"/>
  <c r="L161" i="3"/>
  <c r="L160" i="3"/>
  <c r="L162" i="3"/>
  <c r="W157" i="3"/>
  <c r="E157" i="3"/>
  <c r="N157" i="3"/>
  <c r="L154" i="3"/>
  <c r="L153" i="3"/>
  <c r="L152" i="3"/>
  <c r="L151" i="3"/>
  <c r="L157" i="3"/>
  <c r="L150" i="3"/>
  <c r="W147" i="3"/>
  <c r="N147" i="3"/>
  <c r="L144" i="3"/>
  <c r="L143" i="3"/>
  <c r="L142" i="3"/>
  <c r="L147" i="3"/>
  <c r="W139" i="3"/>
  <c r="E139" i="3"/>
  <c r="L139" i="3"/>
  <c r="I139" i="3"/>
  <c r="N136" i="3"/>
  <c r="N139" i="3"/>
  <c r="W132" i="3"/>
  <c r="N132" i="3"/>
  <c r="I132" i="3"/>
  <c r="L129" i="3"/>
  <c r="L132" i="3"/>
  <c r="W126" i="3"/>
  <c r="L121" i="3"/>
  <c r="L118" i="3"/>
  <c r="L126" i="3"/>
  <c r="N117" i="3"/>
  <c r="N116" i="3"/>
  <c r="N126" i="3"/>
  <c r="W113" i="3"/>
  <c r="E113" i="3"/>
  <c r="N113" i="3"/>
  <c r="L113" i="3"/>
  <c r="L108" i="3"/>
  <c r="W105" i="3"/>
  <c r="W168" i="3"/>
  <c r="L102" i="3"/>
  <c r="L101" i="3"/>
  <c r="N100" i="3"/>
  <c r="L99" i="3"/>
  <c r="L97" i="3"/>
  <c r="L95" i="3"/>
  <c r="L94" i="3"/>
  <c r="N93" i="3"/>
  <c r="L92" i="3"/>
  <c r="L91" i="3"/>
  <c r="L90" i="3"/>
  <c r="N89" i="3"/>
  <c r="L88" i="3"/>
  <c r="L87" i="3"/>
  <c r="N86" i="3"/>
  <c r="N105" i="3"/>
  <c r="W83" i="3"/>
  <c r="E83" i="3"/>
  <c r="I83" i="3"/>
  <c r="L79" i="3"/>
  <c r="L83" i="3"/>
  <c r="L77" i="3"/>
  <c r="N76" i="3"/>
  <c r="N83" i="3"/>
  <c r="L75" i="3"/>
  <c r="W72" i="3"/>
  <c r="N72" i="3"/>
  <c r="I72" i="3"/>
  <c r="L65" i="3"/>
  <c r="N64" i="3"/>
  <c r="L63" i="3"/>
  <c r="L72" i="3"/>
  <c r="W60" i="3"/>
  <c r="N60" i="3"/>
  <c r="N168" i="3"/>
  <c r="L57" i="3"/>
  <c r="L56" i="3"/>
  <c r="L55" i="3"/>
  <c r="L60" i="3"/>
  <c r="W48" i="3"/>
  <c r="I48" i="3"/>
  <c r="N40" i="3"/>
  <c r="N39" i="3"/>
  <c r="L39" i="3"/>
  <c r="N38" i="3"/>
  <c r="L38" i="3"/>
  <c r="N37" i="3"/>
  <c r="L37" i="3"/>
  <c r="N36" i="3"/>
  <c r="L36" i="3"/>
  <c r="N35" i="3"/>
  <c r="N34" i="3"/>
  <c r="N33" i="3"/>
  <c r="N48" i="3"/>
  <c r="L33" i="3"/>
  <c r="L32" i="3"/>
  <c r="L31" i="3"/>
  <c r="W28" i="3"/>
  <c r="N28" i="3"/>
  <c r="I28" i="3"/>
  <c r="L27" i="3"/>
  <c r="L26" i="3"/>
  <c r="L25" i="3"/>
  <c r="L24" i="3"/>
  <c r="L23" i="3"/>
  <c r="W20" i="3"/>
  <c r="W50" i="3"/>
  <c r="N20" i="3"/>
  <c r="L20" i="3"/>
  <c r="I20" i="3"/>
  <c r="D8" i="3"/>
  <c r="W185" i="3"/>
  <c r="J126" i="3"/>
  <c r="E126" i="3"/>
  <c r="J60" i="3"/>
  <c r="E20" i="3"/>
  <c r="J50" i="3"/>
  <c r="H50" i="3"/>
  <c r="I50" i="3"/>
  <c r="N50" i="3"/>
  <c r="N185" i="3"/>
  <c r="L28" i="3"/>
  <c r="L48" i="3"/>
  <c r="L105" i="3"/>
  <c r="L168" i="3"/>
  <c r="J132" i="3"/>
  <c r="E132" i="3"/>
  <c r="J72" i="3"/>
  <c r="E72" i="3"/>
  <c r="F18" i="1"/>
  <c r="I168" i="3"/>
  <c r="E17" i="1"/>
  <c r="H168" i="3"/>
  <c r="D17" i="1"/>
  <c r="D16" i="1"/>
  <c r="H185" i="3"/>
  <c r="F17" i="1"/>
  <c r="L50" i="3"/>
  <c r="L185" i="3"/>
  <c r="E16" i="1"/>
  <c r="E20" i="1"/>
  <c r="I185" i="3"/>
  <c r="E50" i="3"/>
  <c r="E60" i="3"/>
  <c r="J168" i="3"/>
  <c r="E168" i="3"/>
  <c r="J185" i="3"/>
  <c r="E185" i="3"/>
  <c r="F16" i="1"/>
  <c r="F20" i="1"/>
  <c r="J28" i="1"/>
  <c r="D20" i="1"/>
  <c r="I29" i="1"/>
  <c r="J29" i="1"/>
  <c r="J31" i="1"/>
  <c r="F12" i="1"/>
  <c r="F13" i="1"/>
  <c r="F14" i="1"/>
  <c r="J12" i="1"/>
</calcChain>
</file>

<file path=xl/sharedStrings.xml><?xml version="1.0" encoding="utf-8"?>
<sst xmlns="http://schemas.openxmlformats.org/spreadsheetml/2006/main" count="999" uniqueCount="440">
  <si>
    <t xml:space="preserve"> Mesto Rožňava</t>
  </si>
  <si>
    <t>V module</t>
  </si>
  <si>
    <t>Hlavička1</t>
  </si>
  <si>
    <t>Mena</t>
  </si>
  <si>
    <t>Hlavička2</t>
  </si>
  <si>
    <t>Obdobie</t>
  </si>
  <si>
    <t>Stavba :MŠ E. Rótha Rožňava - oprava zariadenia na osobnú hygienu detí</t>
  </si>
  <si>
    <t>Miesto:</t>
  </si>
  <si>
    <t>Rozpočet</t>
  </si>
  <si>
    <t>Krycí list rozpočtu v</t>
  </si>
  <si>
    <t>EUR</t>
  </si>
  <si>
    <t>Objekt :1. oprava zariadenia na osobnú hygienu detí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</si>
  <si>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</si>
  <si>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</si>
  <si>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</si>
  <si>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</si>
  <si>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</si>
  <si>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</si>
  <si>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</si>
  <si>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</si>
  <si>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</si>
  <si>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</si>
  <si>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</si>
  <si>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29.05.2015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</si>
  <si>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</si>
  <si>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</si>
  <si>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</si>
  <si>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</si>
  <si>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</si>
  <si>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</si>
  <si>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</si>
  <si>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</si>
  <si>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</si>
  <si>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</si>
  <si>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</si>
  <si>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</si>
  <si>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</si>
  <si>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</si>
  <si>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</si>
  <si>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</si>
  <si>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</si>
  <si>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</si>
  <si>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</si>
  <si>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</si>
  <si>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</si>
  <si>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</si>
  <si>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</si>
  <si>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</si>
  <si>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</si>
  <si>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</si>
  <si>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</si>
  <si>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</si>
  <si>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</si>
  <si>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</si>
  <si>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</si>
  <si>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</si>
  <si>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</si>
  <si>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</si>
  <si>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</si>
  <si>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</si>
  <si>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</si>
  <si>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</si>
  <si>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</si>
  <si>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</si>
  <si>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</si>
  <si>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</si>
  <si>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</si>
  <si>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</si>
  <si>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</si>
  <si>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</si>
  <si>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</si>
  <si>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</si>
  <si>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</si>
  <si>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</si>
  <si>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</si>
  <si>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</si>
  <si>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</si>
  <si>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</si>
  <si>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</si>
  <si>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</si>
  <si>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</si>
  <si>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</si>
  <si>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</si>
  <si>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</si>
  <si>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</si>
  <si>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</si>
  <si>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</si>
  <si>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</si>
  <si>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</si>
  <si>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</si>
  <si>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6 - ÚPRAVY POVRCHOV, PODLAHY, VÝPLNE</t>
  </si>
  <si>
    <t>9 - OSTATNÉ KONŠTRUKCIE A PRÁCE</t>
  </si>
  <si>
    <t xml:space="preserve">PRÁCE A DODÁVKY HSV  spolu: </t>
  </si>
  <si>
    <t>711 - Izolácie proti vode a vlhkosti</t>
  </si>
  <si>
    <t>721 - Vnútorná kanalizácia</t>
  </si>
  <si>
    <t>722 - Vnútorný vodovod</t>
  </si>
  <si>
    <t>725 - Zariaďovacie predmety</t>
  </si>
  <si>
    <t>734 - Armatúry</t>
  </si>
  <si>
    <t>735 - Vykurovacie telesá</t>
  </si>
  <si>
    <t>763 - Konštrukcie  - drevostavby</t>
  </si>
  <si>
    <t>766 - Konštrukcie stolárske</t>
  </si>
  <si>
    <t>771 - Podlahy z dlaždíc  keramických</t>
  </si>
  <si>
    <t>781 - Obklady z obkladačiek a dosiek</t>
  </si>
  <si>
    <t>783 - Nátery</t>
  </si>
  <si>
    <t>784 - Maľby</t>
  </si>
  <si>
    <t xml:space="preserve">PRÁCE A DODÁVKY PSV  spolu: </t>
  </si>
  <si>
    <t>M21 - 155 Elektromontáže</t>
  </si>
  <si>
    <t xml:space="preserve">PRÁCE A DODÁVKY M  spolu: </t>
  </si>
  <si>
    <t>OSTATNÉ</t>
  </si>
  <si>
    <t xml:space="preserve">OSTATNÉ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</si>
  <si>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</si>
  <si>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</si>
  <si>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</si>
  <si>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</si>
  <si>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</si>
  <si>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</si>
  <si>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</si>
  <si>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</si>
  <si>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</si>
  <si>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</si>
  <si>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</si>
  <si>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</si>
  <si>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</si>
  <si>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</si>
  <si>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</si>
  <si>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</si>
  <si>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</si>
  <si>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</si>
  <si>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</si>
  <si>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</si>
  <si>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</si>
  <si>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</si>
  <si>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</si>
  <si>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</si>
  <si>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</si>
  <si>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</si>
  <si>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</si>
  <si>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</si>
  <si>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</si>
  <si>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</si>
  <si>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</si>
  <si>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</si>
  <si>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</si>
  <si>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</si>
  <si>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272</t>
  </si>
  <si>
    <t xml:space="preserve">13230-1101   </t>
  </si>
  <si>
    <t xml:space="preserve">Hĺbenie rýh šírka do 60 cm v horn. tr. 4 do 100 m3                                                                      </t>
  </si>
  <si>
    <t xml:space="preserve">m3      </t>
  </si>
  <si>
    <t xml:space="preserve">                    </t>
  </si>
  <si>
    <t>45.11.21</t>
  </si>
  <si>
    <t xml:space="preserve">13230-1109   </t>
  </si>
  <si>
    <t xml:space="preserve">Príplatok za lepivosť horniny tr.4 v rýhach š. do 60 cm                                                                 </t>
  </si>
  <si>
    <t xml:space="preserve">16220-1101   </t>
  </si>
  <si>
    <t xml:space="preserve">Vodorovné premiestnenie výkopu do 20 m horn. tr. 1-4                                                                    </t>
  </si>
  <si>
    <t>45.11.24</t>
  </si>
  <si>
    <t xml:space="preserve">16220-1102   </t>
  </si>
  <si>
    <t xml:space="preserve">Vodorovné premiestnenie výkopu do 50 m horn. tr. 1-4                                                                    </t>
  </si>
  <si>
    <t>001</t>
  </si>
  <si>
    <t xml:space="preserve">16710-1100   </t>
  </si>
  <si>
    <t xml:space="preserve">Nakladanie výkopku tr.1-4 ručne                                                                                         </t>
  </si>
  <si>
    <t xml:space="preserve">17410-1101   </t>
  </si>
  <si>
    <t xml:space="preserve">Zásyp zhutnený jám, rýh, šachiet alebo okolo objektu                                                                    </t>
  </si>
  <si>
    <t xml:space="preserve">1 - ZEMNE PRÁCE  spolu: </t>
  </si>
  <si>
    <t>014</t>
  </si>
  <si>
    <t xml:space="preserve">61145-1331   </t>
  </si>
  <si>
    <t xml:space="preserve">Oprava omiet. cem. stropov rovných štukových 10-30%                                                                     </t>
  </si>
  <si>
    <t xml:space="preserve">m2      </t>
  </si>
  <si>
    <t>45.41.10</t>
  </si>
  <si>
    <t xml:space="preserve">61242-1231   </t>
  </si>
  <si>
    <t xml:space="preserve">Oprava vnútorných vápenných omietok stien štukových 5-10%                                                               </t>
  </si>
  <si>
    <t>011</t>
  </si>
  <si>
    <t xml:space="preserve">61242-1615   </t>
  </si>
  <si>
    <t xml:space="preserve">Omietka vnút. stien vápenná hrubá zatretá                                                                               </t>
  </si>
  <si>
    <t xml:space="preserve">63131-5611   </t>
  </si>
  <si>
    <t xml:space="preserve">Zabetónovanie odpadu                                                                                                    </t>
  </si>
  <si>
    <t>45.25.32</t>
  </si>
  <si>
    <t xml:space="preserve">63245-1065   </t>
  </si>
  <si>
    <t xml:space="preserve">Poter pieskocement. min. 25 MPa ocel. hladený alebo liaty hr. do 5 cm                                                   </t>
  </si>
  <si>
    <t xml:space="preserve">6 - ÚPRAVY POVRCHOV, PODLAHY, VÝPLNE  spolu: </t>
  </si>
  <si>
    <t>003</t>
  </si>
  <si>
    <t xml:space="preserve">94195-5001   </t>
  </si>
  <si>
    <t xml:space="preserve">Lešenie ľahké prac. pomocné výš. podlahy do 1,2 m                                                                       </t>
  </si>
  <si>
    <t>45.25.10</t>
  </si>
  <si>
    <t xml:space="preserve">95290-1111   </t>
  </si>
  <si>
    <t xml:space="preserve">Vyčistenie budov byt. alebo občian. výstavby pri výške podlažia do 4 m                                                  </t>
  </si>
  <si>
    <t>45.45.13</t>
  </si>
  <si>
    <t>013</t>
  </si>
  <si>
    <t xml:space="preserve">96203-1133   </t>
  </si>
  <si>
    <t xml:space="preserve">Búranie priečok z tehál MV, MVC hr. do 15 cm                                                                            </t>
  </si>
  <si>
    <t>45.11.11</t>
  </si>
  <si>
    <t xml:space="preserve">96504-3341   </t>
  </si>
  <si>
    <t xml:space="preserve">Búranie bet. podkladu s poterom hr. do 10 cm nad 4 m2                                                                   </t>
  </si>
  <si>
    <t xml:space="preserve">96508-1712   </t>
  </si>
  <si>
    <t xml:space="preserve">Búranie dlažieb xylolit. alebo keram. hr. do 1 cm                                                                       </t>
  </si>
  <si>
    <t xml:space="preserve">96806-2245   </t>
  </si>
  <si>
    <t xml:space="preserve">Vybúranie rámov okien drev. jedn. pevných do 2 m2                                                                       </t>
  </si>
  <si>
    <t xml:space="preserve">96807-2455   </t>
  </si>
  <si>
    <t xml:space="preserve">Vybúranie kov. dverných zárubní do 2 m2                                                                                 </t>
  </si>
  <si>
    <t xml:space="preserve">96901-1121   </t>
  </si>
  <si>
    <t xml:space="preserve">Vybúranie vedenia vodovodného, plynovodného DN do 52 mm                                                                 </t>
  </si>
  <si>
    <t xml:space="preserve">m       </t>
  </si>
  <si>
    <t xml:space="preserve">96902-1111   </t>
  </si>
  <si>
    <t xml:space="preserve">Vybúranie kanalizačného potrubia DN do 100 mm                                                                           </t>
  </si>
  <si>
    <t xml:space="preserve">97805-9531   </t>
  </si>
  <si>
    <t xml:space="preserve">Vybúranie obkladov vnút. z obkladačiek plochy nad 2 m2                                                                  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</si>
  <si>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</si>
  <si>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</si>
  <si>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t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</si>
  <si>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</si>
  <si>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</si>
  <si>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97908-2111   </t>
  </si>
  <si>
    <t xml:space="preserve">Vnútrostavenisková doprava sute a vybúraných hmôt do 10 m                                                               </t>
  </si>
  <si>
    <t xml:space="preserve">97908-2121   </t>
  </si>
  <si>
    <t xml:space="preserve">Vnútrost. doprava sute a vybúraných hmôt každých ďalších 5 m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</si>
  <si>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</si>
  <si>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</si>
  <si>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99801-1001   </t>
  </si>
  <si>
    <t xml:space="preserve">Presun hmôt pre budovy murované výšky do 6 m                                                                            </t>
  </si>
  <si>
    <t>45.21.6*</t>
  </si>
  <si>
    <t xml:space="preserve">99801-1015   </t>
  </si>
  <si>
    <t xml:space="preserve">Prípl. za zväčšený presun do 1 km pre budovy murované                                                                   </t>
  </si>
  <si>
    <t xml:space="preserve">9 - OSTATNÉ KONŠTRUKCIE A PRÁCE  spolu: </t>
  </si>
  <si>
    <t>PRÁCE A DODÁVKY PSV</t>
  </si>
  <si>
    <t>711</t>
  </si>
  <si>
    <t xml:space="preserve">71111-1001   </t>
  </si>
  <si>
    <t xml:space="preserve">Zhotovenie izolácie proti vlhkosti za studena vodor. náterom asfalt. penetr.                                            </t>
  </si>
  <si>
    <t>I</t>
  </si>
  <si>
    <t>45.22.20</t>
  </si>
  <si>
    <t>MAT</t>
  </si>
  <si>
    <t xml:space="preserve">111 631500   </t>
  </si>
  <si>
    <t xml:space="preserve">Lak asfaltový ALP-PENETRAL sudy                                                                                         </t>
  </si>
  <si>
    <t>26.82.13</t>
  </si>
  <si>
    <t xml:space="preserve">71114-1559   </t>
  </si>
  <si>
    <t xml:space="preserve">Zhotovenie izolácie proti vlhkosti pritavením NAIP vodor.                                                               </t>
  </si>
  <si>
    <t xml:space="preserve">628 322810   </t>
  </si>
  <si>
    <t xml:space="preserve">Pás ťažký asfaltový HYDROBIT V 60 S 35                                                                                  </t>
  </si>
  <si>
    <t>21.12.56</t>
  </si>
  <si>
    <t xml:space="preserve">99871-1201   </t>
  </si>
  <si>
    <t xml:space="preserve">Presun hmôt pre izolácie proti vode v objektoch výšky do 6 m                                                            </t>
  </si>
  <si>
    <t xml:space="preserve">%       </t>
  </si>
  <si>
    <t xml:space="preserve">99871-1292   </t>
  </si>
  <si>
    <t xml:space="preserve">Prípl. za zväčšený presun hmôt pre izolácie proti vode do 100 m                                                         </t>
  </si>
  <si>
    <t xml:space="preserve">711 - Izolácie proti vode a vlhkosti  spolu: </t>
  </si>
  <si>
    <t>721</t>
  </si>
  <si>
    <t xml:space="preserve">72117-3605   </t>
  </si>
  <si>
    <t xml:space="preserve">Potrubie kanalizačné z PE ležaté                                                                                        </t>
  </si>
  <si>
    <t xml:space="preserve">  .  .  </t>
  </si>
  <si>
    <t xml:space="preserve">72121-0813   </t>
  </si>
  <si>
    <t xml:space="preserve">Demontáž vpustov                                                                                                        </t>
  </si>
  <si>
    <t xml:space="preserve">kus     </t>
  </si>
  <si>
    <t>45.33.20</t>
  </si>
  <si>
    <t xml:space="preserve">72121-1305   </t>
  </si>
  <si>
    <t xml:space="preserve">Podlahové vpusty kyselinovzd. so zapach. uz. DN 100                                                                     </t>
  </si>
  <si>
    <t xml:space="preserve">72129-0111   </t>
  </si>
  <si>
    <t xml:space="preserve">Skúška tesnosti kanalizácie vodou do DN 125                                                                             </t>
  </si>
  <si>
    <t xml:space="preserve">72130-0922   </t>
  </si>
  <si>
    <t xml:space="preserve">Opr. kanaliz. prečistenie ležatých rozvodov do DN 300                                                                   </t>
  </si>
  <si>
    <t xml:space="preserve">72130-0943   </t>
  </si>
  <si>
    <t xml:space="preserve">Opr. kanaliz. prečistenie podlahových vpustov do DN 70                                                                  </t>
  </si>
  <si>
    <t xml:space="preserve">72199-9904   </t>
  </si>
  <si>
    <t xml:space="preserve">Prerobenie rozvodov kanalizácie                                                                                         </t>
  </si>
  <si>
    <t xml:space="preserve">hod     </t>
  </si>
  <si>
    <t xml:space="preserve">99872-1201   </t>
  </si>
  <si>
    <t xml:space="preserve">Presun hmôt pre vnút. kanalizáciu v objektoch výšky do 6 m                                                              </t>
  </si>
  <si>
    <t>45.33.30</t>
  </si>
  <si>
    <t xml:space="preserve">99872-1292   </t>
  </si>
  <si>
    <t xml:space="preserve">Prípl. za zväč. presun hmôt do 100 m pre vnút. kanalizáciu                                                              </t>
  </si>
  <si>
    <t xml:space="preserve">721 - Vnútorná kanalizácia  spolu: </t>
  </si>
  <si>
    <t xml:space="preserve">72217-1212   </t>
  </si>
  <si>
    <t xml:space="preserve">Potrubie vodov. z rúrok PE rad stred. ťažk. rPE D 25/2,7                                                                </t>
  </si>
  <si>
    <t xml:space="preserve">72221-18166  </t>
  </si>
  <si>
    <t xml:space="preserve">Demontáž miešacej armatúry                                                                                              </t>
  </si>
  <si>
    <t xml:space="preserve">72229-0215   </t>
  </si>
  <si>
    <t xml:space="preserve">Tlakové skúšky vodov. potrubia hrdl. alebo prírub. do DN 100                                                            </t>
  </si>
  <si>
    <t xml:space="preserve">72229-0234   </t>
  </si>
  <si>
    <t xml:space="preserve">Preplachovanie a dezinfekcia vodov. potrubia do DN 80                                                                   </t>
  </si>
  <si>
    <t xml:space="preserve">72250-9901   </t>
  </si>
  <si>
    <t xml:space="preserve">Uzatvorenie-otvorenie vodovodného potrubia                                                                              </t>
  </si>
  <si>
    <t xml:space="preserve">72299-9904   </t>
  </si>
  <si>
    <t xml:space="preserve">Prerobenie rozvodov dody, prispôsobenie                                                                                 </t>
  </si>
  <si>
    <t xml:space="preserve">99872-2201   </t>
  </si>
  <si>
    <t xml:space="preserve">Presun hmôt pre vnút. vodovod v objektoch výšky do 6 m                                                                  </t>
  </si>
  <si>
    <t xml:space="preserve">99872-2292   </t>
  </si>
  <si>
    <t xml:space="preserve">Prípl. za zväč. presun hmôt do 100 m pre vnút. vodovod                                                                  </t>
  </si>
  <si>
    <t xml:space="preserve">722 - Vnútorný vodovod  spolu: </t>
  </si>
  <si>
    <t xml:space="preserve">72511-0811   </t>
  </si>
  <si>
    <t xml:space="preserve">Demontáž záchodov splachovacích s nádržou                                                                               </t>
  </si>
  <si>
    <t xml:space="preserve">súbor   </t>
  </si>
  <si>
    <t xml:space="preserve">72511-9305   </t>
  </si>
  <si>
    <t xml:space="preserve">Montáž záchodovým mís kombinovaných                                                                                     </t>
  </si>
  <si>
    <t xml:space="preserve">642 373160   </t>
  </si>
  <si>
    <t xml:space="preserve">Misa záchodová BABY                                                                                                     </t>
  </si>
  <si>
    <t>26.22.10</t>
  </si>
  <si>
    <t xml:space="preserve">72521-0821   </t>
  </si>
  <si>
    <t xml:space="preserve">Demontáž umývadiel bez výtokových armatúr                                                                               </t>
  </si>
  <si>
    <t xml:space="preserve">72521-9201   </t>
  </si>
  <si>
    <t xml:space="preserve">Montáž umývadiel keramických so záp. uzáv. na konzoly                                                                   </t>
  </si>
  <si>
    <t xml:space="preserve">642 1A0159   </t>
  </si>
  <si>
    <t xml:space="preserve">Umývadlo detské                                                                                                         </t>
  </si>
  <si>
    <t xml:space="preserve">Y8 71               </t>
  </si>
  <si>
    <t xml:space="preserve">642 1A0352   </t>
  </si>
  <si>
    <t xml:space="preserve">Umývadlo                                                                                                                </t>
  </si>
  <si>
    <t xml:space="preserve">YO HH               </t>
  </si>
  <si>
    <t xml:space="preserve">72533-0820   </t>
  </si>
  <si>
    <t xml:space="preserve">Demontáž výleviek diturvitových bez výtokových armatúr                                                                  </t>
  </si>
  <si>
    <t xml:space="preserve">72571-9101   </t>
  </si>
  <si>
    <t xml:space="preserve">Montáž výleviek                                                                                                         </t>
  </si>
  <si>
    <t xml:space="preserve">642 7A0101   </t>
  </si>
  <si>
    <t xml:space="preserve">Výlevka MIRA 5104.6, biela                                                                                              </t>
  </si>
  <si>
    <t xml:space="preserve">5104.6, biela       </t>
  </si>
  <si>
    <t xml:space="preserve">72582-0802   </t>
  </si>
  <si>
    <t xml:space="preserve">Demontáž batérií stojankových do 1 otvoru                                                                               </t>
  </si>
  <si>
    <t xml:space="preserve">72582-9203   </t>
  </si>
  <si>
    <t xml:space="preserve">Montáž batérií umýv. a drez. ostatných typov nást. termost.                                                             </t>
  </si>
  <si>
    <t xml:space="preserve">551 H00511   </t>
  </si>
  <si>
    <t xml:space="preserve">Batéria umývadlová                                                                                                      </t>
  </si>
  <si>
    <t>29.13.12</t>
  </si>
  <si>
    <t xml:space="preserve">72584-0200   </t>
  </si>
  <si>
    <t xml:space="preserve">Batéria sprchová nástenná G 1/2 štandardná kvalita                                                                      </t>
  </si>
  <si>
    <t xml:space="preserve">72584-0850   </t>
  </si>
  <si>
    <t xml:space="preserve">Demontáž batérií sprchových                                                                                             </t>
  </si>
  <si>
    <t xml:space="preserve">72598-0123   </t>
  </si>
  <si>
    <t xml:space="preserve">Dvierka prístupové k inštaláciám z plastov 30/30                                                                        </t>
  </si>
  <si>
    <t xml:space="preserve">72598-0155   </t>
  </si>
  <si>
    <t xml:space="preserve">Montáž + dodávka zrkadla 300/300                                                                                        </t>
  </si>
  <si>
    <t xml:space="preserve">99872-5201   </t>
  </si>
  <si>
    <t xml:space="preserve">Presun hmôt pre zariaď. predmety v objektoch výšky do 6 m                                                               </t>
  </si>
  <si>
    <t xml:space="preserve">99872-5292   </t>
  </si>
  <si>
    <t xml:space="preserve">Prípl. za zväč. presun hmôt do 100 m pre zariaď. predmety                                                               </t>
  </si>
  <si>
    <t xml:space="preserve">725 - Zariaďovacie predmety  spolu: </t>
  </si>
  <si>
    <t>731</t>
  </si>
  <si>
    <t xml:space="preserve">73420-0821   </t>
  </si>
  <si>
    <t xml:space="preserve">Demontáž armatúr s dvoma závitmi do G 1/2                                                                               </t>
  </si>
  <si>
    <t>45.33.11</t>
  </si>
  <si>
    <t xml:space="preserve">73420-9113   </t>
  </si>
  <si>
    <t xml:space="preserve">Montáž armatúr s dvoma závitmi G 1/2                                                                                    </t>
  </si>
  <si>
    <t xml:space="preserve">551 001000   </t>
  </si>
  <si>
    <t xml:space="preserve">Sada - termostatický ventil, vypúšťací ventil...                                                                        </t>
  </si>
  <si>
    <t>29.13.20</t>
  </si>
  <si>
    <t xml:space="preserve">99873-4201   </t>
  </si>
  <si>
    <t xml:space="preserve">Presun hmôt pre armatúry UK v objektoch  výšky do 6 m                                                                   </t>
  </si>
  <si>
    <t xml:space="preserve">99873-4293   </t>
  </si>
  <si>
    <t xml:space="preserve">Prípl. za zväčšený presun do 500 m pre armatúry UK                                                                      </t>
  </si>
  <si>
    <t xml:space="preserve">734 - Armatúry  spolu: </t>
  </si>
  <si>
    <t xml:space="preserve">73512-1810   </t>
  </si>
  <si>
    <t xml:space="preserve">Demontáž vykurovacích telies oceľových článkových                                                                       </t>
  </si>
  <si>
    <t xml:space="preserve">73513-1805   </t>
  </si>
  <si>
    <t xml:space="preserve">Demontáž konzol na radiátor                                                                                             </t>
  </si>
  <si>
    <t xml:space="preserve">sada    </t>
  </si>
  <si>
    <t xml:space="preserve">73515-33048  </t>
  </si>
  <si>
    <t xml:space="preserve">Montáž + dodávka konzoly na radiátor                                                                                    </t>
  </si>
  <si>
    <t xml:space="preserve">73515-8120   </t>
  </si>
  <si>
    <t xml:space="preserve">Vykur. telesá panel. 2 radové, tlak. skúšky telies vodou                                                                </t>
  </si>
  <si>
    <t xml:space="preserve">73515-9220   </t>
  </si>
  <si>
    <t xml:space="preserve">Montáž vyk. telies panel. 2 rad. do 1500mm okrem VSŽ a rúrk.                                                            </t>
  </si>
  <si>
    <t xml:space="preserve">484 521331   </t>
  </si>
  <si>
    <t xml:space="preserve">Teleso vyh.doskové dvojité s 2xkonverkt. typ 22K s krytmi H600 L1200 Korad P90                                          </t>
  </si>
  <si>
    <t>28.22.11</t>
  </si>
  <si>
    <t xml:space="preserve">73519-1910   </t>
  </si>
  <si>
    <t xml:space="preserve">Opr. vykur. telies, napustenie vody do vykur. telies                                                                    </t>
  </si>
  <si>
    <t xml:space="preserve">73549-4811   </t>
  </si>
  <si>
    <t xml:space="preserve">Vypustenie vody pri demont. z vykurovacích telies a potrubia                                                            </t>
  </si>
  <si>
    <t xml:space="preserve">99873-5201   </t>
  </si>
  <si>
    <t xml:space="preserve">Presun hmôt pre vykur. telesá UK v objektoch  výšky do 6 m                                                              </t>
  </si>
  <si>
    <t xml:space="preserve">99873-5293   </t>
  </si>
  <si>
    <t xml:space="preserve">Prípl. za zväčšený presun do 500 m pre vykur. telesá UK                                                                 </t>
  </si>
  <si>
    <t xml:space="preserve">735 - Vykurovacie telesá  spolu: </t>
  </si>
  <si>
    <t>763</t>
  </si>
  <si>
    <t xml:space="preserve">76312-3141   </t>
  </si>
  <si>
    <t xml:space="preserve">Predsadená stena W625 12,5 mm 1xopláštená                                                                               </t>
  </si>
  <si>
    <t xml:space="preserve">99876-3201   </t>
  </si>
  <si>
    <t xml:space="preserve">Presun hmôt pre drevostavby v objektoch  výšky do 12 m                                                                  </t>
  </si>
  <si>
    <t>45.42.13</t>
  </si>
  <si>
    <t xml:space="preserve">99876-3294   </t>
  </si>
  <si>
    <t xml:space="preserve">Prípl. za zväčšený presun do 1000 m pre drevostavby                                                                     </t>
  </si>
  <si>
    <t xml:space="preserve">763 - Konštrukcie  - drevostavby  spolu: </t>
  </si>
  <si>
    <t>766</t>
  </si>
  <si>
    <t xml:space="preserve">76682-511085 </t>
  </si>
  <si>
    <t xml:space="preserve">Montáž  + dodávka predeľovacích sanitárnych  priečok medzi WC / drevotrieskové s povrchom melamím/                      </t>
  </si>
  <si>
    <t xml:space="preserve">76682-58015  </t>
  </si>
  <si>
    <t xml:space="preserve">Demontáž drev. krytov radiátorov                                                                                        </t>
  </si>
  <si>
    <t xml:space="preserve">99876-6201   </t>
  </si>
  <si>
    <t xml:space="preserve">Presun hmôt pre konštr. stolárske v objektoch výšky do 6 m                                                              </t>
  </si>
  <si>
    <t xml:space="preserve">99876-6292   </t>
  </si>
  <si>
    <t xml:space="preserve">Prípl. za zväčšený presun hmôt do 100 m pre konštr. stolárske                                                           </t>
  </si>
  <si>
    <t xml:space="preserve">766 - Konštrukcie stolárske  spolu: </t>
  </si>
  <si>
    <t>771</t>
  </si>
  <si>
    <t xml:space="preserve">77156-9795   </t>
  </si>
  <si>
    <t xml:space="preserve">Prípl. za škárovanie                                                                                                    </t>
  </si>
  <si>
    <t>45.43.12</t>
  </si>
  <si>
    <t xml:space="preserve">77157-1101   </t>
  </si>
  <si>
    <t xml:space="preserve">Montáž podláh z dlaždíc keram. rež. hlad.                                                                               </t>
  </si>
  <si>
    <t xml:space="preserve">597 3A0144   </t>
  </si>
  <si>
    <t xml:space="preserve">Dlažba keramická                                                                                                        </t>
  </si>
  <si>
    <t>26.30.10</t>
  </si>
  <si>
    <t xml:space="preserve">99877-1201   </t>
  </si>
  <si>
    <t xml:space="preserve">Presun hmôt pre podlahy z dlaždíc v objektoch výšky do 6 m                                                              </t>
  </si>
  <si>
    <t xml:space="preserve">99877-1292   </t>
  </si>
  <si>
    <t xml:space="preserve">Prípl. za zväčšený presun do 100 m pre podlahy z dlaždíc                                                                </t>
  </si>
  <si>
    <t xml:space="preserve">771 - Podlahy z dlaždíc  keramických  spolu: </t>
  </si>
  <si>
    <t xml:space="preserve">78141-1011   </t>
  </si>
  <si>
    <t xml:space="preserve">Montáž obkladov vnút. z obklad. pórovin.                                                                                </t>
  </si>
  <si>
    <t xml:space="preserve">246 2761758  </t>
  </si>
  <si>
    <t xml:space="preserve">Lepidlo                                                                                                                 </t>
  </si>
  <si>
    <t xml:space="preserve">kg      </t>
  </si>
  <si>
    <t>24.30.12</t>
  </si>
  <si>
    <t xml:space="preserve">597 4A0305   </t>
  </si>
  <si>
    <t xml:space="preserve">Obklad keramický                                                                                                        </t>
  </si>
  <si>
    <t xml:space="preserve">78141-9704   </t>
  </si>
  <si>
    <t xml:space="preserve">78149-1211   </t>
  </si>
  <si>
    <t xml:space="preserve">Montáž + dodávka  plastových profilov , rohy, kúty                                                                      </t>
  </si>
  <si>
    <t xml:space="preserve">99878-1201   </t>
  </si>
  <si>
    <t xml:space="preserve">Presun hmôt pre obklady keramické v objektoch výšky do 6 m                                                              </t>
  </si>
  <si>
    <t xml:space="preserve">99878-1292   </t>
  </si>
  <si>
    <t xml:space="preserve">Prípl. za zväčšený presun do 100 m pre obklady keramické                                                                </t>
  </si>
  <si>
    <t xml:space="preserve">781 - Obklady z obkladačiek a dosiek  spolu: </t>
  </si>
  <si>
    <t>783</t>
  </si>
  <si>
    <t xml:space="preserve">78322-5400   </t>
  </si>
  <si>
    <t xml:space="preserve">Nátery kov. stav. dopl. konšt. synt. dvojn.+1x email s tmel                                                             </t>
  </si>
  <si>
    <t>45.44.21</t>
  </si>
  <si>
    <t xml:space="preserve">78322-6100   </t>
  </si>
  <si>
    <t xml:space="preserve">Nátery kov. stav. doplnk. konštr. syntet. základné                                                                      </t>
  </si>
  <si>
    <t xml:space="preserve">783 - Nátery  spolu: </t>
  </si>
  <si>
    <t>784</t>
  </si>
  <si>
    <t xml:space="preserve">78445-2571   </t>
  </si>
  <si>
    <t xml:space="preserve">Maľba zo zmesí tekut. Esmal 1far. dvojnás. v miest. do 3,8m                                                             </t>
  </si>
  <si>
    <t xml:space="preserve">784 - Maľby  spolu: </t>
  </si>
  <si>
    <t>PRÁCE A DODÁVKY M</t>
  </si>
  <si>
    <t>921</t>
  </si>
  <si>
    <t xml:space="preserve">21001-0012   </t>
  </si>
  <si>
    <t xml:space="preserve">Demontáž + montáž + dodávka stropného svietidla                                                                         </t>
  </si>
  <si>
    <t xml:space="preserve">210 01              </t>
  </si>
  <si>
    <t xml:space="preserve">M21 - 155 Elektromontáže  spolu: </t>
  </si>
  <si>
    <t>OST</t>
  </si>
  <si>
    <t xml:space="preserve">99999-9905   </t>
  </si>
  <si>
    <t xml:space="preserve">Iné nepredvídané práce                                                                                                  </t>
  </si>
  <si>
    <t>U</t>
  </si>
  <si>
    <t xml:space="preserve">99999-99098  </t>
  </si>
  <si>
    <t xml:space="preserve">Montáž + dodávka skriniek s vešiakmi na uterak / elephant - smile 5 ks/                                                 </t>
  </si>
  <si>
    <t>Dátum: 29.06.2015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</si>
</sst>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7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opLeftCell="A13" workbookViewId="0">
      <selection activeCell="J22" sqref="J22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 t="s">
        <v>7</v>
      </c>
      <c r="H2" s="21"/>
      <c r="I2" s="21"/>
      <c r="J2" s="23"/>
      <c r="Z2" s="102" t="s">
        <v>8</v>
      </c>
      <c r="AA2" s="103" t="s">
        <v>9</v>
      </c>
      <c r="AB2" s="103" t="s">
        <v>10</v>
      </c>
      <c r="AC2" s="103"/>
      <c r="AD2" s="104"/>
    </row>
    <row r="3" spans="2:30" ht="18" customHeight="1">
      <c r="B3" s="24"/>
      <c r="C3" s="25" t="s">
        <v>11</v>
      </c>
      <c r="D3" s="25"/>
      <c r="E3" s="25"/>
      <c r="F3" s="25"/>
      <c r="G3" s="26" t="s">
        <v>12</v>
      </c>
      <c r="H3" s="25"/>
      <c r="I3" s="25"/>
      <c r="J3" s="27"/>
      <c r="Z3" s="102" t="s">
        <v>13</v>
      </c>
      <c r="AA3" s="103" t="s">
        <v>14</v>
      </c>
      <c r="AB3" s="103" t="s">
        <v>10</v>
      </c>
      <c r="AC3" s="103" t="s">
        <v>15</v>
      </c>
      <c r="AD3" s="104" t="s">
        <v>16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17</v>
      </c>
      <c r="AA4" s="103" t="s">
        <v>18</v>
      </c>
      <c r="AB4" s="103" t="s">
        <v>10</v>
      </c>
      <c r="AC4" s="103"/>
      <c r="AD4" s="104"/>
    </row>
    <row r="5" spans="2:30" ht="18" customHeight="1" thickBot="1">
      <c r="B5" s="32"/>
      <c r="C5" s="34" t="s">
        <v>19</v>
      </c>
      <c r="D5" s="34"/>
      <c r="E5" s="34" t="s">
        <v>20</v>
      </c>
      <c r="F5" s="33"/>
      <c r="G5" s="33" t="s">
        <v>21</v>
      </c>
      <c r="H5" s="34"/>
      <c r="I5" s="33" t="s">
        <v>22</v>
      </c>
      <c r="J5" s="35" t="s">
        <v>23</v>
      </c>
      <c r="Z5" s="102" t="s">
        <v>24</v>
      </c>
      <c r="AA5" s="103" t="s">
        <v>14</v>
      </c>
      <c r="AB5" s="103" t="s">
        <v>10</v>
      </c>
      <c r="AC5" s="103" t="s">
        <v>15</v>
      </c>
      <c r="AD5" s="104" t="s">
        <v>16</v>
      </c>
    </row>
    <row r="6" spans="2:30" ht="18" customHeight="1" thickTop="1">
      <c r="B6" s="20"/>
      <c r="C6" s="21" t="s">
        <v>25</v>
      </c>
      <c r="D6" s="21" t="s">
        <v>26</v>
      </c>
      <c r="E6" s="21"/>
      <c r="F6" s="21"/>
      <c r="G6" s="21" t="s">
        <v>27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28</v>
      </c>
      <c r="H7" s="38"/>
      <c r="I7" s="38"/>
      <c r="J7" s="39"/>
    </row>
    <row r="8" spans="2:30" ht="18" customHeight="1">
      <c r="B8" s="24"/>
      <c r="C8" s="25" t="s">
        <v>29</v>
      </c>
      <c r="D8" s="25"/>
      <c r="E8" s="25"/>
      <c r="F8" s="25"/>
      <c r="G8" s="25" t="s">
        <v>27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28</v>
      </c>
      <c r="H9" s="29"/>
      <c r="I9" s="29"/>
      <c r="J9" s="31"/>
    </row>
    <row r="10" spans="2:30" ht="18" customHeight="1">
      <c r="B10" s="24"/>
      <c r="C10" s="25" t="s">
        <v>30</v>
      </c>
      <c r="D10" s="25"/>
      <c r="E10" s="25"/>
      <c r="F10" s="25"/>
      <c r="G10" s="25" t="s">
        <v>27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28</v>
      </c>
      <c r="H11" s="41"/>
      <c r="I11" s="41"/>
      <c r="J11" s="42"/>
    </row>
    <row r="12" spans="2:30" ht="18" customHeight="1" thickTop="1">
      <c r="B12" s="91">
        <v>1</v>
      </c>
      <c r="C12" s="21" t="s">
        <v>31</v>
      </c>
      <c r="D12" s="21"/>
      <c r="E12" s="21"/>
      <c r="F12" s="108">
        <f>IF(B12&lt;&gt;0,ROUND($J$31/B12,0),0)</f>
        <v>0</v>
      </c>
      <c r="G12" s="22">
        <v>1</v>
      </c>
      <c r="H12" s="21" t="s">
        <v>32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33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34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35</v>
      </c>
      <c r="C15" s="44" t="s">
        <v>36</v>
      </c>
      <c r="D15" s="45" t="s">
        <v>37</v>
      </c>
      <c r="E15" s="45" t="s">
        <v>38</v>
      </c>
      <c r="F15" s="46" t="s">
        <v>39</v>
      </c>
      <c r="G15" s="82" t="s">
        <v>40</v>
      </c>
      <c r="H15" s="47" t="s">
        <v>41</v>
      </c>
      <c r="I15" s="48"/>
      <c r="J15" s="49"/>
    </row>
    <row r="16" spans="2:30" ht="18" customHeight="1">
      <c r="B16" s="50">
        <v>1</v>
      </c>
      <c r="C16" s="51" t="s">
        <v>42</v>
      </c>
      <c r="D16" s="124">
        <f>Prehlad!H50</f>
        <v>0</v>
      </c>
      <c r="E16" s="124">
        <f>Prehlad!I50</f>
        <v>0</v>
      </c>
      <c r="F16" s="125">
        <f>D16+E16</f>
        <v>0</v>
      </c>
      <c r="G16" s="50">
        <v>6</v>
      </c>
      <c r="H16" s="52" t="s">
        <v>43</v>
      </c>
      <c r="I16" s="87"/>
      <c r="J16" s="125">
        <v>0</v>
      </c>
    </row>
    <row r="17" spans="2:10" ht="18" customHeight="1">
      <c r="B17" s="53">
        <v>2</v>
      </c>
      <c r="C17" s="54" t="s">
        <v>44</v>
      </c>
      <c r="D17" s="126">
        <f>Prehlad!H168</f>
        <v>0</v>
      </c>
      <c r="E17" s="126">
        <f>Prehlad!I168</f>
        <v>0</v>
      </c>
      <c r="F17" s="125">
        <f>D17+E17</f>
        <v>0</v>
      </c>
      <c r="G17" s="53">
        <v>7</v>
      </c>
      <c r="H17" s="55" t="s">
        <v>45</v>
      </c>
      <c r="I17" s="25"/>
      <c r="J17" s="127">
        <v>0</v>
      </c>
    </row>
    <row r="18" spans="2:10" ht="18" customHeight="1">
      <c r="B18" s="53">
        <v>3</v>
      </c>
      <c r="C18" s="54" t="s">
        <v>46</v>
      </c>
      <c r="D18" s="126">
        <f>Prehlad!H175</f>
        <v>0</v>
      </c>
      <c r="E18" s="126">
        <f>Prehlad!I175</f>
        <v>0</v>
      </c>
      <c r="F18" s="125">
        <f>D18+E18</f>
        <v>0</v>
      </c>
      <c r="G18" s="53">
        <v>8</v>
      </c>
      <c r="H18" s="55" t="s">
        <v>47</v>
      </c>
      <c r="I18" s="25"/>
      <c r="J18" s="127">
        <v>0</v>
      </c>
    </row>
    <row r="19" spans="2:10" ht="18" customHeight="1" thickBot="1">
      <c r="B19" s="53">
        <v>4</v>
      </c>
      <c r="C19" s="54" t="s">
        <v>48</v>
      </c>
      <c r="D19" s="126"/>
      <c r="E19" s="126"/>
      <c r="F19" s="128">
        <f>D19+E19</f>
        <v>0</v>
      </c>
      <c r="G19" s="53">
        <v>9</v>
      </c>
      <c r="H19" s="55" t="s">
        <v>49</v>
      </c>
      <c r="I19" s="25"/>
      <c r="J19" s="127">
        <v>0</v>
      </c>
    </row>
    <row r="20" spans="2:10" ht="18" customHeight="1" thickBot="1">
      <c r="B20" s="56">
        <v>5</v>
      </c>
      <c r="C20" s="57" t="s">
        <v>50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51</v>
      </c>
      <c r="J20" s="131">
        <f>SUM(J16:J19)</f>
        <v>0</v>
      </c>
    </row>
    <row r="21" spans="2:10" ht="18" customHeight="1" thickTop="1">
      <c r="B21" s="82" t="s">
        <v>52</v>
      </c>
      <c r="C21" s="81"/>
      <c r="D21" s="48" t="s">
        <v>53</v>
      </c>
      <c r="E21" s="48"/>
      <c r="F21" s="49"/>
      <c r="G21" s="82" t="s">
        <v>54</v>
      </c>
      <c r="H21" s="47" t="s">
        <v>55</v>
      </c>
      <c r="I21" s="48"/>
      <c r="J21" s="49"/>
    </row>
    <row r="22" spans="2:10" ht="18" customHeight="1">
      <c r="B22" s="50">
        <v>11</v>
      </c>
      <c r="C22" s="52" t="s">
        <v>56</v>
      </c>
      <c r="D22" s="88" t="s">
        <v>49</v>
      </c>
      <c r="E22" s="90">
        <v>0</v>
      </c>
      <c r="F22" s="125">
        <v>0</v>
      </c>
      <c r="G22" s="53">
        <v>16</v>
      </c>
      <c r="H22" s="55" t="s">
        <v>57</v>
      </c>
      <c r="I22" s="59"/>
      <c r="J22" s="127"/>
    </row>
    <row r="23" spans="2:10" ht="18" customHeight="1">
      <c r="B23" s="53">
        <v>12</v>
      </c>
      <c r="C23" s="55" t="s">
        <v>58</v>
      </c>
      <c r="D23" s="89"/>
      <c r="E23" s="60">
        <v>0</v>
      </c>
      <c r="F23" s="127">
        <v>0</v>
      </c>
      <c r="G23" s="53">
        <v>17</v>
      </c>
      <c r="H23" s="55" t="s">
        <v>59</v>
      </c>
      <c r="I23" s="59"/>
      <c r="J23" s="127">
        <v>0</v>
      </c>
    </row>
    <row r="24" spans="2:10" ht="18" customHeight="1">
      <c r="B24" s="53">
        <v>13</v>
      </c>
      <c r="C24" s="55" t="s">
        <v>60</v>
      </c>
      <c r="D24" s="89"/>
      <c r="E24" s="60">
        <v>0</v>
      </c>
      <c r="F24" s="127">
        <v>0</v>
      </c>
      <c r="G24" s="53">
        <v>18</v>
      </c>
      <c r="H24" s="55" t="s">
        <v>61</v>
      </c>
      <c r="I24" s="59"/>
      <c r="J24" s="127">
        <v>0</v>
      </c>
    </row>
    <row r="25" spans="2:10" ht="18" customHeight="1" thickBot="1">
      <c r="B25" s="53">
        <v>14</v>
      </c>
      <c r="C25" s="55" t="s">
        <v>49</v>
      </c>
      <c r="D25" s="89"/>
      <c r="E25" s="60">
        <v>0</v>
      </c>
      <c r="F25" s="127">
        <v>0</v>
      </c>
      <c r="G25" s="53">
        <v>19</v>
      </c>
      <c r="H25" s="55" t="s">
        <v>49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62</v>
      </c>
      <c r="F26" s="131">
        <f>SUM(F22:F25)</f>
        <v>0</v>
      </c>
      <c r="G26" s="56">
        <v>20</v>
      </c>
      <c r="H26" s="61"/>
      <c r="I26" s="62" t="s">
        <v>63</v>
      </c>
      <c r="J26" s="131">
        <f>SUM(J22:J25)</f>
        <v>0</v>
      </c>
    </row>
    <row r="27" spans="2:10" ht="18" customHeight="1" thickTop="1">
      <c r="B27" s="63"/>
      <c r="C27" s="64" t="s">
        <v>64</v>
      </c>
      <c r="D27" s="65"/>
      <c r="E27" s="66" t="s">
        <v>65</v>
      </c>
      <c r="F27" s="67"/>
      <c r="G27" s="82" t="s">
        <v>66</v>
      </c>
      <c r="H27" s="47" t="s">
        <v>67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68</v>
      </c>
      <c r="J28" s="125">
        <f>ROUND(F20,2)+J20+F26+J26</f>
        <v>0</v>
      </c>
    </row>
    <row r="29" spans="2:10" ht="18" customHeight="1">
      <c r="B29" s="68"/>
      <c r="C29" s="70" t="s">
        <v>69</v>
      </c>
      <c r="D29" s="70"/>
      <c r="E29" s="73"/>
      <c r="F29" s="67"/>
      <c r="G29" s="53">
        <v>22</v>
      </c>
      <c r="H29" s="55" t="s">
        <v>70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71</v>
      </c>
      <c r="D30" s="25"/>
      <c r="E30" s="73"/>
      <c r="F30" s="67"/>
      <c r="G30" s="53">
        <v>23</v>
      </c>
      <c r="H30" s="55" t="s">
        <v>72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73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74</v>
      </c>
      <c r="H32" s="84" t="s">
        <v>75</v>
      </c>
      <c r="I32" s="43"/>
      <c r="J32" s="85">
        <v>0</v>
      </c>
    </row>
    <row r="33" spans="2:10" ht="18" customHeight="1" thickTop="1">
      <c r="B33" s="75"/>
      <c r="C33" s="76"/>
      <c r="D33" s="64" t="s">
        <v>76</v>
      </c>
      <c r="E33" s="76"/>
      <c r="F33" s="76"/>
      <c r="G33" s="76"/>
      <c r="H33" s="76" t="s">
        <v>77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69</v>
      </c>
      <c r="D35" s="70"/>
      <c r="E35" s="70"/>
      <c r="F35" s="69"/>
      <c r="G35" s="70" t="s">
        <v>69</v>
      </c>
      <c r="H35" s="70"/>
      <c r="I35" s="70"/>
      <c r="J35" s="78"/>
    </row>
    <row r="36" spans="2:10" ht="18" customHeight="1">
      <c r="B36" s="24"/>
      <c r="C36" s="25" t="s">
        <v>71</v>
      </c>
      <c r="D36" s="25"/>
      <c r="E36" s="25"/>
      <c r="F36" s="26"/>
      <c r="G36" s="25" t="s">
        <v>71</v>
      </c>
      <c r="H36" s="25"/>
      <c r="I36" s="25"/>
      <c r="J36" s="27"/>
    </row>
    <row r="37" spans="2:10" ht="18" customHeight="1">
      <c r="B37" s="68"/>
      <c r="C37" s="70" t="s">
        <v>65</v>
      </c>
      <c r="D37" s="70"/>
      <c r="E37" s="70"/>
      <c r="F37" s="69"/>
      <c r="G37" s="70" t="s">
        <v>65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5"/>
  <sheetViews>
    <sheetView showGridLines="0" tabSelected="1" workbookViewId="0">
      <pane ySplit="10" topLeftCell="A157" activePane="bottomLeft" state="frozen"/>
      <selection pane="bottomLeft" activeCell="J5" sqref="J5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78</v>
      </c>
      <c r="B1" s="1"/>
      <c r="C1" s="1"/>
      <c r="D1" s="1"/>
      <c r="E1" s="19" t="s">
        <v>79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80</v>
      </c>
      <c r="B2" s="1"/>
      <c r="C2" s="1"/>
      <c r="D2" s="1"/>
      <c r="E2" s="19" t="s">
        <v>81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8</v>
      </c>
      <c r="AA2" s="103" t="s">
        <v>111</v>
      </c>
      <c r="AB2" s="103" t="s">
        <v>10</v>
      </c>
      <c r="AC2" s="103"/>
      <c r="AD2" s="104"/>
      <c r="AE2" s="1"/>
      <c r="AF2" s="1"/>
      <c r="AG2" s="1"/>
      <c r="AH2" s="1"/>
    </row>
    <row r="3" spans="1:34">
      <c r="A3" s="19" t="s">
        <v>82</v>
      </c>
      <c r="B3" s="1"/>
      <c r="C3" s="1"/>
      <c r="D3" s="1"/>
      <c r="E3" s="19" t="s">
        <v>439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13</v>
      </c>
      <c r="AA3" s="103" t="s">
        <v>112</v>
      </c>
      <c r="AB3" s="103" t="s">
        <v>10</v>
      </c>
      <c r="AC3" s="103" t="s">
        <v>15</v>
      </c>
      <c r="AD3" s="104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17</v>
      </c>
      <c r="AA4" s="103" t="s">
        <v>113</v>
      </c>
      <c r="AB4" s="103" t="s">
        <v>10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24</v>
      </c>
      <c r="AA5" s="103" t="s">
        <v>112</v>
      </c>
      <c r="AB5" s="103" t="s">
        <v>10</v>
      </c>
      <c r="AC5" s="103" t="s">
        <v>15</v>
      </c>
      <c r="AD5" s="104" t="s">
        <v>16</v>
      </c>
      <c r="AE5" s="1"/>
      <c r="AF5" s="1"/>
      <c r="AG5" s="1"/>
      <c r="AH5" s="1"/>
    </row>
    <row r="6" spans="1:34">
      <c r="A6" s="19" t="s">
        <v>11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26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114</v>
      </c>
      <c r="B9" s="10" t="s">
        <v>115</v>
      </c>
      <c r="C9" s="10" t="s">
        <v>116</v>
      </c>
      <c r="D9" s="10" t="s">
        <v>117</v>
      </c>
      <c r="E9" s="10" t="s">
        <v>118</v>
      </c>
      <c r="F9" s="10" t="s">
        <v>119</v>
      </c>
      <c r="G9" s="10" t="s">
        <v>120</v>
      </c>
      <c r="H9" s="10" t="s">
        <v>37</v>
      </c>
      <c r="I9" s="10" t="s">
        <v>83</v>
      </c>
      <c r="J9" s="10" t="s">
        <v>84</v>
      </c>
      <c r="K9" s="11" t="s">
        <v>85</v>
      </c>
      <c r="L9" s="12"/>
      <c r="M9" s="13" t="s">
        <v>86</v>
      </c>
      <c r="N9" s="12"/>
      <c r="O9" s="95" t="s">
        <v>121</v>
      </c>
      <c r="P9" s="96" t="s">
        <v>122</v>
      </c>
      <c r="Q9" s="97" t="s">
        <v>118</v>
      </c>
      <c r="R9" s="97" t="s">
        <v>118</v>
      </c>
      <c r="S9" s="98" t="s">
        <v>118</v>
      </c>
      <c r="T9" s="106" t="s">
        <v>123</v>
      </c>
      <c r="U9" s="106" t="s">
        <v>124</v>
      </c>
      <c r="V9" s="106" t="s">
        <v>125</v>
      </c>
      <c r="W9" s="107" t="s">
        <v>88</v>
      </c>
      <c r="X9" s="107" t="s">
        <v>126</v>
      </c>
      <c r="Y9" s="107" t="s">
        <v>127</v>
      </c>
      <c r="Z9" s="1"/>
      <c r="AA9" s="1"/>
      <c r="AB9" s="1" t="s">
        <v>125</v>
      </c>
      <c r="AC9" s="1"/>
      <c r="AD9" s="1"/>
      <c r="AE9" s="1"/>
      <c r="AF9" s="1"/>
      <c r="AG9" s="1"/>
      <c r="AH9" s="1"/>
    </row>
    <row r="10" spans="1:34" ht="13.5" thickBot="1">
      <c r="A10" s="14" t="s">
        <v>128</v>
      </c>
      <c r="B10" s="15" t="s">
        <v>129</v>
      </c>
      <c r="C10" s="16"/>
      <c r="D10" s="15" t="s">
        <v>130</v>
      </c>
      <c r="E10" s="15" t="s">
        <v>131</v>
      </c>
      <c r="F10" s="15" t="s">
        <v>132</v>
      </c>
      <c r="G10" s="15" t="s">
        <v>133</v>
      </c>
      <c r="H10" s="15" t="s">
        <v>134</v>
      </c>
      <c r="I10" s="15" t="s">
        <v>87</v>
      </c>
      <c r="J10" s="15"/>
      <c r="K10" s="15" t="s">
        <v>120</v>
      </c>
      <c r="L10" s="15" t="s">
        <v>84</v>
      </c>
      <c r="M10" s="17" t="s">
        <v>120</v>
      </c>
      <c r="N10" s="15" t="s">
        <v>84</v>
      </c>
      <c r="O10" s="18" t="s">
        <v>135</v>
      </c>
      <c r="P10" s="99"/>
      <c r="Q10" s="100" t="s">
        <v>136</v>
      </c>
      <c r="R10" s="100" t="s">
        <v>137</v>
      </c>
      <c r="S10" s="101" t="s">
        <v>138</v>
      </c>
      <c r="T10" s="106" t="s">
        <v>139</v>
      </c>
      <c r="U10" s="106" t="s">
        <v>140</v>
      </c>
      <c r="V10" s="106" t="s">
        <v>141</v>
      </c>
      <c r="W10" s="107"/>
      <c r="X10" s="1"/>
      <c r="Y10" s="1"/>
      <c r="Z10" s="1"/>
      <c r="AA10" s="1"/>
      <c r="AB10" s="1" t="s">
        <v>142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143</v>
      </c>
    </row>
    <row r="13" spans="1:34">
      <c r="B13" s="116" t="s">
        <v>89</v>
      </c>
    </row>
    <row r="14" spans="1:34">
      <c r="A14" s="114">
        <v>1</v>
      </c>
      <c r="B14" s="115" t="s">
        <v>144</v>
      </c>
      <c r="C14" s="116" t="s">
        <v>145</v>
      </c>
      <c r="D14" s="123" t="s">
        <v>146</v>
      </c>
      <c r="E14" s="118">
        <v>5.8</v>
      </c>
      <c r="F14" s="117" t="s">
        <v>147</v>
      </c>
      <c r="H14" s="119">
        <f t="shared" ref="H14:H19" si="0">ROUND(E14*G14, 2)</f>
        <v>0</v>
      </c>
      <c r="J14" s="119">
        <f t="shared" ref="J14:J19" si="1">ROUND(E14*G14, 2)</f>
        <v>0</v>
      </c>
      <c r="O14" s="117">
        <v>20</v>
      </c>
      <c r="P14" s="117" t="s">
        <v>148</v>
      </c>
      <c r="V14" s="121" t="s">
        <v>66</v>
      </c>
      <c r="W14" s="122">
        <v>15.631</v>
      </c>
      <c r="Z14" s="117" t="s">
        <v>149</v>
      </c>
      <c r="AA14" s="117">
        <v>103020103001</v>
      </c>
      <c r="AB14" s="117">
        <v>1</v>
      </c>
    </row>
    <row r="15" spans="1:34">
      <c r="A15" s="114">
        <v>2</v>
      </c>
      <c r="B15" s="115" t="s">
        <v>144</v>
      </c>
      <c r="C15" s="116" t="s">
        <v>150</v>
      </c>
      <c r="D15" s="123" t="s">
        <v>151</v>
      </c>
      <c r="E15" s="118">
        <v>5.8</v>
      </c>
      <c r="F15" s="117" t="s">
        <v>147</v>
      </c>
      <c r="H15" s="119">
        <f t="shared" si="0"/>
        <v>0</v>
      </c>
      <c r="J15" s="119">
        <f t="shared" si="1"/>
        <v>0</v>
      </c>
      <c r="O15" s="117">
        <v>20</v>
      </c>
      <c r="P15" s="117" t="s">
        <v>148</v>
      </c>
      <c r="V15" s="121" t="s">
        <v>66</v>
      </c>
      <c r="W15" s="122">
        <v>2.3029999999999999</v>
      </c>
      <c r="Z15" s="117" t="s">
        <v>149</v>
      </c>
      <c r="AA15" s="117">
        <v>103020103</v>
      </c>
      <c r="AB15" s="117">
        <v>1</v>
      </c>
    </row>
    <row r="16" spans="1:34">
      <c r="A16" s="114">
        <v>3</v>
      </c>
      <c r="B16" s="115" t="s">
        <v>144</v>
      </c>
      <c r="C16" s="116" t="s">
        <v>152</v>
      </c>
      <c r="D16" s="123" t="s">
        <v>153</v>
      </c>
      <c r="E16" s="118">
        <v>5.8</v>
      </c>
      <c r="F16" s="117" t="s">
        <v>147</v>
      </c>
      <c r="H16" s="119">
        <f t="shared" si="0"/>
        <v>0</v>
      </c>
      <c r="J16" s="119">
        <f t="shared" si="1"/>
        <v>0</v>
      </c>
      <c r="O16" s="117">
        <v>20</v>
      </c>
      <c r="P16" s="117" t="s">
        <v>148</v>
      </c>
      <c r="V16" s="121" t="s">
        <v>66</v>
      </c>
      <c r="W16" s="122">
        <v>0.47</v>
      </c>
      <c r="Z16" s="117" t="s">
        <v>154</v>
      </c>
      <c r="AA16" s="117">
        <v>106020101001</v>
      </c>
      <c r="AB16" s="117">
        <v>1</v>
      </c>
    </row>
    <row r="17" spans="1:28">
      <c r="A17" s="114">
        <v>4</v>
      </c>
      <c r="B17" s="115" t="s">
        <v>144</v>
      </c>
      <c r="C17" s="116" t="s">
        <v>155</v>
      </c>
      <c r="D17" s="123" t="s">
        <v>156</v>
      </c>
      <c r="E17" s="118">
        <v>5.8</v>
      </c>
      <c r="F17" s="117" t="s">
        <v>147</v>
      </c>
      <c r="H17" s="119">
        <f t="shared" si="0"/>
        <v>0</v>
      </c>
      <c r="J17" s="119">
        <f t="shared" si="1"/>
        <v>0</v>
      </c>
      <c r="O17" s="117">
        <v>20</v>
      </c>
      <c r="P17" s="117" t="s">
        <v>148</v>
      </c>
      <c r="V17" s="121" t="s">
        <v>66</v>
      </c>
      <c r="W17" s="122">
        <v>0.4</v>
      </c>
      <c r="Z17" s="117" t="s">
        <v>154</v>
      </c>
      <c r="AA17" s="117">
        <v>106020101002</v>
      </c>
      <c r="AB17" s="117">
        <v>1</v>
      </c>
    </row>
    <row r="18" spans="1:28">
      <c r="A18" s="114">
        <v>5</v>
      </c>
      <c r="B18" s="115" t="s">
        <v>157</v>
      </c>
      <c r="C18" s="116" t="s">
        <v>158</v>
      </c>
      <c r="D18" s="123" t="s">
        <v>159</v>
      </c>
      <c r="E18" s="118">
        <v>5.8</v>
      </c>
      <c r="F18" s="117" t="s">
        <v>147</v>
      </c>
      <c r="H18" s="119">
        <f t="shared" si="0"/>
        <v>0</v>
      </c>
      <c r="J18" s="119">
        <f t="shared" si="1"/>
        <v>0</v>
      </c>
      <c r="O18" s="117">
        <v>20</v>
      </c>
      <c r="P18" s="117" t="s">
        <v>148</v>
      </c>
      <c r="V18" s="121" t="s">
        <v>66</v>
      </c>
      <c r="W18" s="122">
        <v>4.8259999999999996</v>
      </c>
      <c r="Z18" s="117" t="s">
        <v>149</v>
      </c>
      <c r="AA18" s="117">
        <v>106070007001</v>
      </c>
      <c r="AB18" s="117">
        <v>1</v>
      </c>
    </row>
    <row r="19" spans="1:28">
      <c r="A19" s="114">
        <v>6</v>
      </c>
      <c r="B19" s="115" t="s">
        <v>144</v>
      </c>
      <c r="C19" s="116" t="s">
        <v>160</v>
      </c>
      <c r="D19" s="123" t="s">
        <v>161</v>
      </c>
      <c r="E19" s="118">
        <v>5.8</v>
      </c>
      <c r="F19" s="117" t="s">
        <v>147</v>
      </c>
      <c r="H19" s="119">
        <f t="shared" si="0"/>
        <v>0</v>
      </c>
      <c r="J19" s="119">
        <f t="shared" si="1"/>
        <v>0</v>
      </c>
      <c r="O19" s="117">
        <v>20</v>
      </c>
      <c r="P19" s="117" t="s">
        <v>148</v>
      </c>
      <c r="V19" s="121" t="s">
        <v>66</v>
      </c>
      <c r="W19" s="122">
        <v>1.601</v>
      </c>
      <c r="Z19" s="117" t="s">
        <v>149</v>
      </c>
      <c r="AA19" s="117">
        <v>104040207001</v>
      </c>
      <c r="AB19" s="117">
        <v>1</v>
      </c>
    </row>
    <row r="20" spans="1:28">
      <c r="D20" s="134" t="s">
        <v>162</v>
      </c>
      <c r="E20" s="135">
        <f>J20</f>
        <v>0</v>
      </c>
      <c r="H20" s="135">
        <f>SUM(H12:H19)</f>
        <v>0</v>
      </c>
      <c r="I20" s="135">
        <f>SUM(I12:I19)</f>
        <v>0</v>
      </c>
      <c r="J20" s="135">
        <f>SUM(J12:J19)</f>
        <v>0</v>
      </c>
      <c r="L20" s="136">
        <f>SUM(L12:L19)</f>
        <v>0</v>
      </c>
      <c r="N20" s="137">
        <f>SUM(N12:N19)</f>
        <v>0</v>
      </c>
      <c r="W20" s="122">
        <f>SUM(W12:W19)</f>
        <v>25.230999999999998</v>
      </c>
    </row>
    <row r="22" spans="1:28">
      <c r="B22" s="116" t="s">
        <v>90</v>
      </c>
    </row>
    <row r="23" spans="1:28">
      <c r="A23" s="114">
        <v>7</v>
      </c>
      <c r="B23" s="115" t="s">
        <v>163</v>
      </c>
      <c r="C23" s="116" t="s">
        <v>164</v>
      </c>
      <c r="D23" s="123" t="s">
        <v>165</v>
      </c>
      <c r="E23" s="118">
        <v>18.53</v>
      </c>
      <c r="F23" s="117" t="s">
        <v>166</v>
      </c>
      <c r="H23" s="119">
        <f>ROUND(E23*G23, 2)</f>
        <v>0</v>
      </c>
      <c r="J23" s="119">
        <f>ROUND(E23*G23, 2)</f>
        <v>0</v>
      </c>
      <c r="K23" s="120">
        <v>1.465E-2</v>
      </c>
      <c r="L23" s="120">
        <f>E23*K23</f>
        <v>0.2714645</v>
      </c>
      <c r="O23" s="117">
        <v>20</v>
      </c>
      <c r="P23" s="117" t="s">
        <v>148</v>
      </c>
      <c r="V23" s="121" t="s">
        <v>66</v>
      </c>
      <c r="W23" s="122">
        <v>6.5039999999999996</v>
      </c>
      <c r="Z23" s="117" t="s">
        <v>167</v>
      </c>
      <c r="AA23" s="117">
        <v>1301040400841</v>
      </c>
      <c r="AB23" s="117">
        <v>1</v>
      </c>
    </row>
    <row r="24" spans="1:28" ht="25.5">
      <c r="A24" s="114">
        <v>8</v>
      </c>
      <c r="B24" s="115" t="s">
        <v>163</v>
      </c>
      <c r="C24" s="116" t="s">
        <v>168</v>
      </c>
      <c r="D24" s="123" t="s">
        <v>169</v>
      </c>
      <c r="E24" s="118">
        <v>38.5</v>
      </c>
      <c r="F24" s="117" t="s">
        <v>166</v>
      </c>
      <c r="H24" s="119">
        <f>ROUND(E24*G24, 2)</f>
        <v>0</v>
      </c>
      <c r="J24" s="119">
        <f>ROUND(E24*G24, 2)</f>
        <v>0</v>
      </c>
      <c r="K24" s="120">
        <v>5.7800000000000004E-3</v>
      </c>
      <c r="L24" s="120">
        <f>E24*K24</f>
        <v>0.22253000000000001</v>
      </c>
      <c r="O24" s="117">
        <v>20</v>
      </c>
      <c r="P24" s="117" t="s">
        <v>148</v>
      </c>
      <c r="V24" s="121" t="s">
        <v>66</v>
      </c>
      <c r="W24" s="122">
        <v>5.39</v>
      </c>
      <c r="Z24" s="117" t="s">
        <v>167</v>
      </c>
      <c r="AA24" s="117">
        <v>1303040300811</v>
      </c>
      <c r="AB24" s="117">
        <v>1</v>
      </c>
    </row>
    <row r="25" spans="1:28">
      <c r="A25" s="114">
        <v>9</v>
      </c>
      <c r="B25" s="115" t="s">
        <v>170</v>
      </c>
      <c r="C25" s="116" t="s">
        <v>171</v>
      </c>
      <c r="D25" s="123" t="s">
        <v>172</v>
      </c>
      <c r="E25" s="118">
        <v>49.48</v>
      </c>
      <c r="F25" s="117" t="s">
        <v>166</v>
      </c>
      <c r="H25" s="119">
        <f>ROUND(E25*G25, 2)</f>
        <v>0</v>
      </c>
      <c r="J25" s="119">
        <f>ROUND(E25*G25, 2)</f>
        <v>0</v>
      </c>
      <c r="K25" s="120">
        <v>4.8160000000000001E-2</v>
      </c>
      <c r="L25" s="120">
        <f>E25*K25</f>
        <v>2.3829568000000001</v>
      </c>
      <c r="O25" s="117">
        <v>20</v>
      </c>
      <c r="P25" s="117" t="s">
        <v>148</v>
      </c>
      <c r="V25" s="121" t="s">
        <v>66</v>
      </c>
      <c r="W25" s="122">
        <v>20.138000000000002</v>
      </c>
      <c r="Z25" s="117" t="s">
        <v>167</v>
      </c>
      <c r="AA25" s="117">
        <v>1303020400001</v>
      </c>
      <c r="AB25" s="117">
        <v>1</v>
      </c>
    </row>
    <row r="26" spans="1:28">
      <c r="A26" s="114">
        <v>10</v>
      </c>
      <c r="B26" s="115" t="s">
        <v>170</v>
      </c>
      <c r="C26" s="116" t="s">
        <v>173</v>
      </c>
      <c r="D26" s="123" t="s">
        <v>174</v>
      </c>
      <c r="E26" s="118">
        <v>0.45</v>
      </c>
      <c r="F26" s="117" t="s">
        <v>147</v>
      </c>
      <c r="H26" s="119">
        <f>ROUND(E26*G26, 2)</f>
        <v>0</v>
      </c>
      <c r="J26" s="119">
        <f>ROUND(E26*G26, 2)</f>
        <v>0</v>
      </c>
      <c r="K26" s="120">
        <v>2.42103</v>
      </c>
      <c r="L26" s="120">
        <f>E26*K26</f>
        <v>1.0894635000000001</v>
      </c>
      <c r="O26" s="117">
        <v>20</v>
      </c>
      <c r="P26" s="117" t="s">
        <v>148</v>
      </c>
      <c r="V26" s="121" t="s">
        <v>66</v>
      </c>
      <c r="W26" s="122">
        <v>0.99299999999999999</v>
      </c>
      <c r="Z26" s="117" t="s">
        <v>175</v>
      </c>
      <c r="AA26" s="117">
        <v>1401010104006</v>
      </c>
      <c r="AB26" s="117">
        <v>1</v>
      </c>
    </row>
    <row r="27" spans="1:28" ht="25.5">
      <c r="A27" s="114">
        <v>11</v>
      </c>
      <c r="B27" s="115" t="s">
        <v>170</v>
      </c>
      <c r="C27" s="116" t="s">
        <v>176</v>
      </c>
      <c r="D27" s="123" t="s">
        <v>177</v>
      </c>
      <c r="E27" s="118">
        <v>18.53</v>
      </c>
      <c r="F27" s="117" t="s">
        <v>166</v>
      </c>
      <c r="H27" s="119">
        <f>ROUND(E27*G27, 2)</f>
        <v>0</v>
      </c>
      <c r="J27" s="119">
        <f>ROUND(E27*G27, 2)</f>
        <v>0</v>
      </c>
      <c r="K27" s="120">
        <v>0.11516999999999999</v>
      </c>
      <c r="L27" s="120">
        <f>E27*K27</f>
        <v>2.1341000999999999</v>
      </c>
      <c r="O27" s="117">
        <v>20</v>
      </c>
      <c r="P27" s="117" t="s">
        <v>148</v>
      </c>
      <c r="V27" s="121" t="s">
        <v>66</v>
      </c>
      <c r="W27" s="122">
        <v>8.2089999999999996</v>
      </c>
      <c r="Z27" s="117" t="s">
        <v>175</v>
      </c>
      <c r="AA27" s="117">
        <v>14020102</v>
      </c>
      <c r="AB27" s="117">
        <v>1</v>
      </c>
    </row>
    <row r="28" spans="1:28">
      <c r="D28" s="134" t="s">
        <v>178</v>
      </c>
      <c r="E28" s="135">
        <f>J28</f>
        <v>0</v>
      </c>
      <c r="H28" s="135">
        <f>SUM(H22:H27)</f>
        <v>0</v>
      </c>
      <c r="I28" s="135">
        <f>SUM(I22:I27)</f>
        <v>0</v>
      </c>
      <c r="J28" s="135">
        <f>SUM(J22:J27)</f>
        <v>0</v>
      </c>
      <c r="L28" s="136">
        <f>SUM(L22:L27)</f>
        <v>6.1005149000000003</v>
      </c>
      <c r="N28" s="137">
        <f>SUM(N22:N27)</f>
        <v>0</v>
      </c>
      <c r="W28" s="122">
        <f>SUM(W22:W27)</f>
        <v>41.233999999999995</v>
      </c>
    </row>
    <row r="30" spans="1:28">
      <c r="B30" s="116" t="s">
        <v>91</v>
      </c>
    </row>
    <row r="31" spans="1:28">
      <c r="A31" s="114">
        <v>12</v>
      </c>
      <c r="B31" s="115" t="s">
        <v>179</v>
      </c>
      <c r="C31" s="116" t="s">
        <v>180</v>
      </c>
      <c r="D31" s="123" t="s">
        <v>181</v>
      </c>
      <c r="E31" s="118">
        <v>18.53</v>
      </c>
      <c r="F31" s="117" t="s">
        <v>166</v>
      </c>
      <c r="H31" s="119">
        <f t="shared" ref="H31:H47" si="2">ROUND(E31*G31, 2)</f>
        <v>0</v>
      </c>
      <c r="J31" s="119">
        <f t="shared" ref="J31:J47" si="3">ROUND(E31*G31, 2)</f>
        <v>0</v>
      </c>
      <c r="K31" s="120">
        <v>1.2700000000000001E-3</v>
      </c>
      <c r="L31" s="120">
        <f>E31*K31</f>
        <v>2.3533100000000001E-2</v>
      </c>
      <c r="O31" s="117">
        <v>20</v>
      </c>
      <c r="P31" s="117" t="s">
        <v>148</v>
      </c>
      <c r="V31" s="121" t="s">
        <v>66</v>
      </c>
      <c r="W31" s="122">
        <v>2.464</v>
      </c>
      <c r="Z31" s="117" t="s">
        <v>182</v>
      </c>
      <c r="AA31" s="117">
        <v>303010301001</v>
      </c>
      <c r="AB31" s="117">
        <v>1</v>
      </c>
    </row>
    <row r="32" spans="1:28" ht="25.5">
      <c r="A32" s="114">
        <v>13</v>
      </c>
      <c r="B32" s="115" t="s">
        <v>170</v>
      </c>
      <c r="C32" s="116" t="s">
        <v>183</v>
      </c>
      <c r="D32" s="123" t="s">
        <v>184</v>
      </c>
      <c r="E32" s="118">
        <v>25.5</v>
      </c>
      <c r="F32" s="117" t="s">
        <v>166</v>
      </c>
      <c r="H32" s="119">
        <f t="shared" si="2"/>
        <v>0</v>
      </c>
      <c r="J32" s="119">
        <f t="shared" si="3"/>
        <v>0</v>
      </c>
      <c r="K32" s="120">
        <v>2.0000000000000002E-5</v>
      </c>
      <c r="L32" s="120">
        <f>E32*K32</f>
        <v>5.1000000000000004E-4</v>
      </c>
      <c r="O32" s="117">
        <v>20</v>
      </c>
      <c r="P32" s="117" t="s">
        <v>148</v>
      </c>
      <c r="V32" s="121" t="s">
        <v>66</v>
      </c>
      <c r="W32" s="122">
        <v>7.2169999999999996</v>
      </c>
      <c r="Z32" s="117" t="s">
        <v>185</v>
      </c>
      <c r="AA32" s="117">
        <v>1226032500051</v>
      </c>
      <c r="AB32" s="117">
        <v>1</v>
      </c>
    </row>
    <row r="33" spans="1:28">
      <c r="A33" s="114">
        <v>14</v>
      </c>
      <c r="B33" s="115" t="s">
        <v>186</v>
      </c>
      <c r="C33" s="116" t="s">
        <v>187</v>
      </c>
      <c r="D33" s="123" t="s">
        <v>188</v>
      </c>
      <c r="E33" s="118">
        <v>2.7</v>
      </c>
      <c r="F33" s="117" t="s">
        <v>166</v>
      </c>
      <c r="H33" s="119">
        <f t="shared" si="2"/>
        <v>0</v>
      </c>
      <c r="J33" s="119">
        <f t="shared" si="3"/>
        <v>0</v>
      </c>
      <c r="K33" s="120">
        <v>6.8000000000000005E-4</v>
      </c>
      <c r="L33" s="120">
        <f>E33*K33</f>
        <v>1.8360000000000002E-3</v>
      </c>
      <c r="M33" s="118">
        <v>0.26100000000000001</v>
      </c>
      <c r="N33" s="118">
        <f t="shared" ref="N33:N40" si="4">E33*M33</f>
        <v>0.7047000000000001</v>
      </c>
      <c r="O33" s="117">
        <v>20</v>
      </c>
      <c r="P33" s="117" t="s">
        <v>148</v>
      </c>
      <c r="V33" s="121" t="s">
        <v>66</v>
      </c>
      <c r="W33" s="122">
        <v>0.64300000000000002</v>
      </c>
      <c r="Z33" s="117" t="s">
        <v>189</v>
      </c>
      <c r="AA33" s="117">
        <v>501020300001</v>
      </c>
      <c r="AB33" s="117">
        <v>1</v>
      </c>
    </row>
    <row r="34" spans="1:28">
      <c r="A34" s="114">
        <v>15</v>
      </c>
      <c r="B34" s="115" t="s">
        <v>186</v>
      </c>
      <c r="C34" s="116" t="s">
        <v>190</v>
      </c>
      <c r="D34" s="123" t="s">
        <v>191</v>
      </c>
      <c r="E34" s="118">
        <v>6.25</v>
      </c>
      <c r="F34" s="117" t="s">
        <v>147</v>
      </c>
      <c r="H34" s="119">
        <f t="shared" si="2"/>
        <v>0</v>
      </c>
      <c r="J34" s="119">
        <f t="shared" si="3"/>
        <v>0</v>
      </c>
      <c r="M34" s="118">
        <v>2.2000000000000002</v>
      </c>
      <c r="N34" s="118">
        <f t="shared" si="4"/>
        <v>13.750000000000002</v>
      </c>
      <c r="O34" s="117">
        <v>20</v>
      </c>
      <c r="P34" s="117" t="s">
        <v>148</v>
      </c>
      <c r="V34" s="121" t="s">
        <v>66</v>
      </c>
      <c r="W34" s="122">
        <v>56.137999999999998</v>
      </c>
      <c r="Z34" s="117" t="s">
        <v>189</v>
      </c>
      <c r="AA34" s="117">
        <v>501050400008</v>
      </c>
      <c r="AB34" s="117">
        <v>1</v>
      </c>
    </row>
    <row r="35" spans="1:28">
      <c r="A35" s="114">
        <v>16</v>
      </c>
      <c r="B35" s="115" t="s">
        <v>186</v>
      </c>
      <c r="C35" s="116" t="s">
        <v>192</v>
      </c>
      <c r="D35" s="123" t="s">
        <v>193</v>
      </c>
      <c r="E35" s="118">
        <v>18.53</v>
      </c>
      <c r="F35" s="117" t="s">
        <v>166</v>
      </c>
      <c r="H35" s="119">
        <f t="shared" si="2"/>
        <v>0</v>
      </c>
      <c r="J35" s="119">
        <f t="shared" si="3"/>
        <v>0</v>
      </c>
      <c r="M35" s="118">
        <v>0.02</v>
      </c>
      <c r="N35" s="118">
        <f t="shared" si="4"/>
        <v>0.37060000000000004</v>
      </c>
      <c r="O35" s="117">
        <v>20</v>
      </c>
      <c r="P35" s="117" t="s">
        <v>148</v>
      </c>
      <c r="V35" s="121" t="s">
        <v>66</v>
      </c>
      <c r="W35" s="122">
        <v>6.133</v>
      </c>
      <c r="Z35" s="117" t="s">
        <v>189</v>
      </c>
      <c r="AA35" s="117">
        <v>50105080000</v>
      </c>
      <c r="AB35" s="117">
        <v>1</v>
      </c>
    </row>
    <row r="36" spans="1:28">
      <c r="A36" s="114">
        <v>17</v>
      </c>
      <c r="B36" s="115" t="s">
        <v>186</v>
      </c>
      <c r="C36" s="116" t="s">
        <v>194</v>
      </c>
      <c r="D36" s="123" t="s">
        <v>195</v>
      </c>
      <c r="E36" s="118">
        <v>1.08</v>
      </c>
      <c r="F36" s="117" t="s">
        <v>166</v>
      </c>
      <c r="H36" s="119">
        <f t="shared" si="2"/>
        <v>0</v>
      </c>
      <c r="J36" s="119">
        <f t="shared" si="3"/>
        <v>0</v>
      </c>
      <c r="K36" s="120">
        <v>1.0300000000000001E-3</v>
      </c>
      <c r="L36" s="120">
        <f>E36*K36</f>
        <v>1.1124000000000002E-3</v>
      </c>
      <c r="M36" s="118">
        <v>3.1E-2</v>
      </c>
      <c r="N36" s="118">
        <f t="shared" si="4"/>
        <v>3.3480000000000003E-2</v>
      </c>
      <c r="O36" s="117">
        <v>20</v>
      </c>
      <c r="P36" s="117" t="s">
        <v>148</v>
      </c>
      <c r="V36" s="121" t="s">
        <v>66</v>
      </c>
      <c r="W36" s="122">
        <v>0.32500000000000001</v>
      </c>
      <c r="Z36" s="117" t="s">
        <v>189</v>
      </c>
      <c r="AA36" s="117">
        <v>502070600008</v>
      </c>
      <c r="AB36" s="117">
        <v>1</v>
      </c>
    </row>
    <row r="37" spans="1:28">
      <c r="A37" s="114">
        <v>18</v>
      </c>
      <c r="B37" s="115" t="s">
        <v>186</v>
      </c>
      <c r="C37" s="116" t="s">
        <v>196</v>
      </c>
      <c r="D37" s="123" t="s">
        <v>197</v>
      </c>
      <c r="E37" s="118">
        <v>1.18</v>
      </c>
      <c r="F37" s="117" t="s">
        <v>166</v>
      </c>
      <c r="H37" s="119">
        <f t="shared" si="2"/>
        <v>0</v>
      </c>
      <c r="J37" s="119">
        <f t="shared" si="3"/>
        <v>0</v>
      </c>
      <c r="K37" s="120">
        <v>1.1999999999999999E-3</v>
      </c>
      <c r="L37" s="120">
        <f>E37*K37</f>
        <v>1.4159999999999997E-3</v>
      </c>
      <c r="M37" s="118">
        <v>7.5999999999999998E-2</v>
      </c>
      <c r="N37" s="118">
        <f t="shared" si="4"/>
        <v>8.9679999999999996E-2</v>
      </c>
      <c r="O37" s="117">
        <v>20</v>
      </c>
      <c r="P37" s="117" t="s">
        <v>148</v>
      </c>
      <c r="V37" s="121" t="s">
        <v>66</v>
      </c>
      <c r="W37" s="122">
        <v>0.98599999999999999</v>
      </c>
      <c r="Z37" s="117" t="s">
        <v>189</v>
      </c>
      <c r="AA37" s="117">
        <v>502070700016</v>
      </c>
      <c r="AB37" s="117">
        <v>1</v>
      </c>
    </row>
    <row r="38" spans="1:28" ht="25.5">
      <c r="A38" s="114">
        <v>19</v>
      </c>
      <c r="B38" s="115" t="s">
        <v>186</v>
      </c>
      <c r="C38" s="116" t="s">
        <v>198</v>
      </c>
      <c r="D38" s="123" t="s">
        <v>199</v>
      </c>
      <c r="E38" s="118">
        <v>11.2</v>
      </c>
      <c r="F38" s="117" t="s">
        <v>200</v>
      </c>
      <c r="H38" s="119">
        <f t="shared" si="2"/>
        <v>0</v>
      </c>
      <c r="J38" s="119">
        <f t="shared" si="3"/>
        <v>0</v>
      </c>
      <c r="K38" s="120">
        <v>3.8999999999999999E-4</v>
      </c>
      <c r="L38" s="120">
        <f>E38*K38</f>
        <v>4.3679999999999995E-3</v>
      </c>
      <c r="M38" s="118">
        <v>1.2999999999999999E-2</v>
      </c>
      <c r="N38" s="118">
        <f t="shared" si="4"/>
        <v>0.14559999999999998</v>
      </c>
      <c r="O38" s="117">
        <v>20</v>
      </c>
      <c r="P38" s="117" t="s">
        <v>148</v>
      </c>
      <c r="V38" s="121" t="s">
        <v>66</v>
      </c>
      <c r="W38" s="122">
        <v>1.042</v>
      </c>
      <c r="Z38" s="117" t="s">
        <v>189</v>
      </c>
      <c r="AA38" s="117">
        <v>50203440</v>
      </c>
      <c r="AB38" s="117">
        <v>1</v>
      </c>
    </row>
    <row r="39" spans="1:28">
      <c r="A39" s="114">
        <v>20</v>
      </c>
      <c r="B39" s="115" t="s">
        <v>186</v>
      </c>
      <c r="C39" s="116" t="s">
        <v>201</v>
      </c>
      <c r="D39" s="123" t="s">
        <v>202</v>
      </c>
      <c r="E39" s="118">
        <v>14.5</v>
      </c>
      <c r="F39" s="117" t="s">
        <v>200</v>
      </c>
      <c r="H39" s="119">
        <f t="shared" si="2"/>
        <v>0</v>
      </c>
      <c r="J39" s="119">
        <f t="shared" si="3"/>
        <v>0</v>
      </c>
      <c r="K39" s="120">
        <v>5.9999999999999995E-4</v>
      </c>
      <c r="L39" s="120">
        <f>E39*K39</f>
        <v>8.6999999999999994E-3</v>
      </c>
      <c r="M39" s="118">
        <v>3.6999999999999998E-2</v>
      </c>
      <c r="N39" s="118">
        <f t="shared" si="4"/>
        <v>0.53649999999999998</v>
      </c>
      <c r="O39" s="117">
        <v>20</v>
      </c>
      <c r="P39" s="117" t="s">
        <v>148</v>
      </c>
      <c r="V39" s="121" t="s">
        <v>66</v>
      </c>
      <c r="W39" s="122">
        <v>5.7279999999999998</v>
      </c>
      <c r="Z39" s="117" t="s">
        <v>189</v>
      </c>
      <c r="AA39" s="117">
        <v>50203420</v>
      </c>
      <c r="AB39" s="117">
        <v>1</v>
      </c>
    </row>
    <row r="40" spans="1:28" ht="25.5">
      <c r="A40" s="114">
        <v>21</v>
      </c>
      <c r="B40" s="115" t="s">
        <v>186</v>
      </c>
      <c r="C40" s="116" t="s">
        <v>203</v>
      </c>
      <c r="D40" s="123" t="s">
        <v>204</v>
      </c>
      <c r="E40" s="118">
        <v>52.25</v>
      </c>
      <c r="F40" s="117" t="s">
        <v>166</v>
      </c>
      <c r="H40" s="119">
        <f t="shared" si="2"/>
        <v>0</v>
      </c>
      <c r="J40" s="119">
        <f t="shared" si="3"/>
        <v>0</v>
      </c>
      <c r="M40" s="118">
        <v>6.8000000000000005E-2</v>
      </c>
      <c r="N40" s="118">
        <f t="shared" si="4"/>
        <v>3.5530000000000004</v>
      </c>
      <c r="O40" s="117">
        <v>20</v>
      </c>
      <c r="P40" s="117" t="s">
        <v>148</v>
      </c>
      <c r="V40" s="121" t="s">
        <v>66</v>
      </c>
      <c r="W40" s="122">
        <v>20.378</v>
      </c>
      <c r="Z40" s="117" t="s">
        <v>189</v>
      </c>
      <c r="AA40" s="117">
        <v>501081400008</v>
      </c>
      <c r="AB40" s="117">
        <v>1</v>
      </c>
    </row>
    <row r="41" spans="1:28">
      <c r="A41" s="114">
        <v>22</v>
      </c>
      <c r="B41" s="115" t="s">
        <v>186</v>
      </c>
      <c r="C41" s="116" t="s">
        <v>205</v>
      </c>
      <c r="D41" s="123" t="s">
        <v>206</v>
      </c>
      <c r="E41" s="118">
        <v>19.716000000000001</v>
      </c>
      <c r="F41" s="117" t="s">
        <v>207</v>
      </c>
      <c r="H41" s="119">
        <f t="shared" si="2"/>
        <v>0</v>
      </c>
      <c r="J41" s="119">
        <f t="shared" si="3"/>
        <v>0</v>
      </c>
      <c r="O41" s="117">
        <v>20</v>
      </c>
      <c r="P41" s="117" t="s">
        <v>148</v>
      </c>
      <c r="V41" s="121" t="s">
        <v>66</v>
      </c>
      <c r="W41" s="122">
        <v>10.666</v>
      </c>
      <c r="Z41" s="117" t="s">
        <v>189</v>
      </c>
      <c r="AA41" s="117">
        <v>508020002001</v>
      </c>
      <c r="AB41" s="117">
        <v>1</v>
      </c>
    </row>
    <row r="42" spans="1:28" ht="25.5">
      <c r="A42" s="114">
        <v>23</v>
      </c>
      <c r="B42" s="115" t="s">
        <v>186</v>
      </c>
      <c r="C42" s="116" t="s">
        <v>208</v>
      </c>
      <c r="D42" s="123" t="s">
        <v>209</v>
      </c>
      <c r="E42" s="118">
        <v>197.16</v>
      </c>
      <c r="F42" s="117" t="s">
        <v>207</v>
      </c>
      <c r="H42" s="119">
        <f t="shared" si="2"/>
        <v>0</v>
      </c>
      <c r="J42" s="119">
        <f t="shared" si="3"/>
        <v>0</v>
      </c>
      <c r="O42" s="117">
        <v>20</v>
      </c>
      <c r="P42" s="117" t="s">
        <v>148</v>
      </c>
      <c r="V42" s="121" t="s">
        <v>66</v>
      </c>
      <c r="Z42" s="117" t="s">
        <v>189</v>
      </c>
      <c r="AA42" s="117">
        <v>508020002002</v>
      </c>
      <c r="AB42" s="117">
        <v>1</v>
      </c>
    </row>
    <row r="43" spans="1:28" ht="25.5">
      <c r="A43" s="114">
        <v>24</v>
      </c>
      <c r="B43" s="115" t="s">
        <v>186</v>
      </c>
      <c r="C43" s="116" t="s">
        <v>210</v>
      </c>
      <c r="D43" s="123" t="s">
        <v>211</v>
      </c>
      <c r="E43" s="118">
        <v>13.208</v>
      </c>
      <c r="F43" s="117" t="s">
        <v>207</v>
      </c>
      <c r="H43" s="119">
        <f t="shared" si="2"/>
        <v>0</v>
      </c>
      <c r="J43" s="119">
        <f t="shared" si="3"/>
        <v>0</v>
      </c>
      <c r="O43" s="117">
        <v>20</v>
      </c>
      <c r="P43" s="117" t="s">
        <v>148</v>
      </c>
      <c r="V43" s="121" t="s">
        <v>66</v>
      </c>
      <c r="W43" s="122">
        <v>14.885</v>
      </c>
      <c r="Z43" s="117" t="s">
        <v>189</v>
      </c>
      <c r="AA43" s="117">
        <v>508038801001</v>
      </c>
      <c r="AB43" s="117">
        <v>1</v>
      </c>
    </row>
    <row r="44" spans="1:28" ht="25.5">
      <c r="A44" s="114">
        <v>25</v>
      </c>
      <c r="B44" s="115" t="s">
        <v>186</v>
      </c>
      <c r="C44" s="116" t="s">
        <v>212</v>
      </c>
      <c r="D44" s="123" t="s">
        <v>213</v>
      </c>
      <c r="E44" s="118">
        <v>132.08000000000001</v>
      </c>
      <c r="F44" s="117" t="s">
        <v>207</v>
      </c>
      <c r="H44" s="119">
        <f t="shared" si="2"/>
        <v>0</v>
      </c>
      <c r="J44" s="119">
        <f t="shared" si="3"/>
        <v>0</v>
      </c>
      <c r="O44" s="117">
        <v>20</v>
      </c>
      <c r="P44" s="117" t="s">
        <v>148</v>
      </c>
      <c r="V44" s="121" t="s">
        <v>66</v>
      </c>
      <c r="W44" s="122">
        <v>16.641999999999999</v>
      </c>
      <c r="Z44" s="117" t="s">
        <v>189</v>
      </c>
      <c r="AA44" s="117">
        <v>508038801002</v>
      </c>
      <c r="AB44" s="117">
        <v>1</v>
      </c>
    </row>
    <row r="45" spans="1:28" ht="25.5">
      <c r="A45" s="114">
        <v>26</v>
      </c>
      <c r="B45" s="115" t="s">
        <v>186</v>
      </c>
      <c r="C45" s="116" t="s">
        <v>214</v>
      </c>
      <c r="D45" s="123" t="s">
        <v>215</v>
      </c>
      <c r="E45" s="118">
        <v>13.208</v>
      </c>
      <c r="F45" s="117" t="s">
        <v>207</v>
      </c>
      <c r="H45" s="119">
        <f t="shared" si="2"/>
        <v>0</v>
      </c>
      <c r="J45" s="119">
        <f t="shared" si="3"/>
        <v>0</v>
      </c>
      <c r="O45" s="117">
        <v>20</v>
      </c>
      <c r="P45" s="117" t="s">
        <v>148</v>
      </c>
      <c r="V45" s="121" t="s">
        <v>66</v>
      </c>
      <c r="Z45" s="117" t="s">
        <v>189</v>
      </c>
      <c r="AA45" s="117">
        <v>50803</v>
      </c>
      <c r="AB45" s="117">
        <v>1</v>
      </c>
    </row>
    <row r="46" spans="1:28">
      <c r="A46" s="114">
        <v>27</v>
      </c>
      <c r="B46" s="115" t="s">
        <v>170</v>
      </c>
      <c r="C46" s="116" t="s">
        <v>216</v>
      </c>
      <c r="D46" s="123" t="s">
        <v>217</v>
      </c>
      <c r="E46" s="118">
        <v>12.5</v>
      </c>
      <c r="F46" s="117" t="s">
        <v>207</v>
      </c>
      <c r="H46" s="119">
        <f t="shared" si="2"/>
        <v>0</v>
      </c>
      <c r="J46" s="119">
        <f t="shared" si="3"/>
        <v>0</v>
      </c>
      <c r="O46" s="117">
        <v>20</v>
      </c>
      <c r="P46" s="117" t="s">
        <v>148</v>
      </c>
      <c r="V46" s="121" t="s">
        <v>66</v>
      </c>
      <c r="W46" s="122">
        <v>4.9809999999999999</v>
      </c>
      <c r="Z46" s="117" t="s">
        <v>218</v>
      </c>
      <c r="AA46" s="117">
        <v>149914</v>
      </c>
      <c r="AB46" s="117">
        <v>1</v>
      </c>
    </row>
    <row r="47" spans="1:28" ht="25.5">
      <c r="A47" s="114">
        <v>28</v>
      </c>
      <c r="B47" s="115" t="s">
        <v>170</v>
      </c>
      <c r="C47" s="116" t="s">
        <v>219</v>
      </c>
      <c r="D47" s="123" t="s">
        <v>220</v>
      </c>
      <c r="E47" s="118">
        <v>12.5</v>
      </c>
      <c r="F47" s="117" t="s">
        <v>207</v>
      </c>
      <c r="H47" s="119">
        <f t="shared" si="2"/>
        <v>0</v>
      </c>
      <c r="J47" s="119">
        <f t="shared" si="3"/>
        <v>0</v>
      </c>
      <c r="O47" s="117">
        <v>20</v>
      </c>
      <c r="P47" s="117" t="s">
        <v>148</v>
      </c>
      <c r="V47" s="121" t="s">
        <v>66</v>
      </c>
      <c r="W47" s="122">
        <v>0.84799999999999998</v>
      </c>
      <c r="Z47" s="117" t="s">
        <v>218</v>
      </c>
      <c r="AA47" s="117">
        <v>1499140102201</v>
      </c>
      <c r="AB47" s="117">
        <v>1</v>
      </c>
    </row>
    <row r="48" spans="1:28">
      <c r="D48" s="134" t="s">
        <v>221</v>
      </c>
      <c r="E48" s="135">
        <f>J48</f>
        <v>0</v>
      </c>
      <c r="H48" s="135">
        <f>SUM(H30:H47)</f>
        <v>0</v>
      </c>
      <c r="I48" s="135">
        <f>SUM(I30:I47)</f>
        <v>0</v>
      </c>
      <c r="J48" s="135">
        <f>SUM(J30:J47)</f>
        <v>0</v>
      </c>
      <c r="L48" s="136">
        <f>SUM(L30:L47)</f>
        <v>4.1475499999999998E-2</v>
      </c>
      <c r="N48" s="137">
        <f>SUM(N30:N47)</f>
        <v>19.183560000000003</v>
      </c>
      <c r="W48" s="122">
        <f>SUM(W30:W47)</f>
        <v>149.07600000000002</v>
      </c>
    </row>
    <row r="50" spans="1:28">
      <c r="D50" s="134" t="s">
        <v>92</v>
      </c>
      <c r="E50" s="137">
        <f>J50</f>
        <v>0</v>
      </c>
      <c r="H50" s="135">
        <f>+H20+H28+H48</f>
        <v>0</v>
      </c>
      <c r="I50" s="135">
        <f>+I20+I28+I48</f>
        <v>0</v>
      </c>
      <c r="J50" s="135">
        <f>+J20+J28+J48</f>
        <v>0</v>
      </c>
      <c r="L50" s="136">
        <f>+L20+L28+L48</f>
        <v>6.1419904000000001</v>
      </c>
      <c r="N50" s="137">
        <f>+N20+N28+N48</f>
        <v>19.183560000000003</v>
      </c>
      <c r="W50" s="122">
        <f>+W20+W28+W48</f>
        <v>215.541</v>
      </c>
    </row>
    <row r="52" spans="1:28">
      <c r="B52" s="133" t="s">
        <v>222</v>
      </c>
    </row>
    <row r="53" spans="1:28">
      <c r="B53" s="116" t="s">
        <v>93</v>
      </c>
    </row>
    <row r="54" spans="1:28" ht="25.5">
      <c r="A54" s="114">
        <v>29</v>
      </c>
      <c r="B54" s="115" t="s">
        <v>223</v>
      </c>
      <c r="C54" s="116" t="s">
        <v>224</v>
      </c>
      <c r="D54" s="123" t="s">
        <v>225</v>
      </c>
      <c r="E54" s="118">
        <v>37.06</v>
      </c>
      <c r="F54" s="117" t="s">
        <v>166</v>
      </c>
      <c r="H54" s="119">
        <f>ROUND(E54*G54, 2)</f>
        <v>0</v>
      </c>
      <c r="J54" s="119">
        <f t="shared" ref="J54:J59" si="5">ROUND(E54*G54, 2)</f>
        <v>0</v>
      </c>
      <c r="O54" s="117">
        <v>20</v>
      </c>
      <c r="P54" s="117" t="s">
        <v>148</v>
      </c>
      <c r="V54" s="121" t="s">
        <v>226</v>
      </c>
      <c r="W54" s="122">
        <v>0.63</v>
      </c>
      <c r="Z54" s="117" t="s">
        <v>227</v>
      </c>
      <c r="AA54" s="117">
        <v>6101010101001</v>
      </c>
      <c r="AB54" s="117">
        <v>1</v>
      </c>
    </row>
    <row r="55" spans="1:28">
      <c r="A55" s="114">
        <v>30</v>
      </c>
      <c r="B55" s="115" t="s">
        <v>228</v>
      </c>
      <c r="C55" s="116" t="s">
        <v>229</v>
      </c>
      <c r="D55" s="123" t="s">
        <v>230</v>
      </c>
      <c r="E55" s="118">
        <v>2.5999999999999999E-2</v>
      </c>
      <c r="F55" s="117" t="s">
        <v>207</v>
      </c>
      <c r="I55" s="119">
        <f>ROUND(E55*G55, 2)</f>
        <v>0</v>
      </c>
      <c r="J55" s="119">
        <f t="shared" si="5"/>
        <v>0</v>
      </c>
      <c r="K55" s="120">
        <v>1</v>
      </c>
      <c r="L55" s="120">
        <f>E55*K55</f>
        <v>2.5999999999999999E-2</v>
      </c>
      <c r="O55" s="117">
        <v>20</v>
      </c>
      <c r="P55" s="117" t="s">
        <v>148</v>
      </c>
      <c r="V55" s="121" t="s">
        <v>54</v>
      </c>
      <c r="Z55" s="117" t="s">
        <v>231</v>
      </c>
      <c r="AA55" s="117" t="s">
        <v>148</v>
      </c>
      <c r="AB55" s="117">
        <v>2</v>
      </c>
    </row>
    <row r="56" spans="1:28">
      <c r="A56" s="114">
        <v>31</v>
      </c>
      <c r="B56" s="115" t="s">
        <v>223</v>
      </c>
      <c r="C56" s="116" t="s">
        <v>232</v>
      </c>
      <c r="D56" s="123" t="s">
        <v>233</v>
      </c>
      <c r="E56" s="118">
        <v>37.06</v>
      </c>
      <c r="F56" s="117" t="s">
        <v>166</v>
      </c>
      <c r="H56" s="119">
        <f>ROUND(E56*G56, 2)</f>
        <v>0</v>
      </c>
      <c r="J56" s="119">
        <f t="shared" si="5"/>
        <v>0</v>
      </c>
      <c r="K56" s="120">
        <v>4.0000000000000002E-4</v>
      </c>
      <c r="L56" s="120">
        <f>E56*K56</f>
        <v>1.4824000000000002E-2</v>
      </c>
      <c r="O56" s="117">
        <v>20</v>
      </c>
      <c r="P56" s="117" t="s">
        <v>148</v>
      </c>
      <c r="V56" s="121" t="s">
        <v>226</v>
      </c>
      <c r="W56" s="122">
        <v>5.1879999999999997</v>
      </c>
      <c r="Z56" s="117" t="s">
        <v>227</v>
      </c>
      <c r="AA56" s="117">
        <v>6101010201002</v>
      </c>
      <c r="AB56" s="117">
        <v>1</v>
      </c>
    </row>
    <row r="57" spans="1:28">
      <c r="A57" s="114">
        <v>32</v>
      </c>
      <c r="B57" s="115" t="s">
        <v>228</v>
      </c>
      <c r="C57" s="116" t="s">
        <v>234</v>
      </c>
      <c r="D57" s="123" t="s">
        <v>235</v>
      </c>
      <c r="E57" s="118">
        <v>40.770000000000003</v>
      </c>
      <c r="F57" s="117" t="s">
        <v>166</v>
      </c>
      <c r="I57" s="119">
        <f>ROUND(E57*G57, 2)</f>
        <v>0</v>
      </c>
      <c r="J57" s="119">
        <f t="shared" si="5"/>
        <v>0</v>
      </c>
      <c r="K57" s="120">
        <v>3.8800000000000002E-3</v>
      </c>
      <c r="L57" s="120">
        <f>E57*K57</f>
        <v>0.15818760000000001</v>
      </c>
      <c r="O57" s="117">
        <v>20</v>
      </c>
      <c r="P57" s="117" t="s">
        <v>148</v>
      </c>
      <c r="V57" s="121" t="s">
        <v>54</v>
      </c>
      <c r="Z57" s="117" t="s">
        <v>236</v>
      </c>
      <c r="AA57" s="117" t="s">
        <v>148</v>
      </c>
      <c r="AB57" s="117">
        <v>2</v>
      </c>
    </row>
    <row r="58" spans="1:28" ht="25.5">
      <c r="A58" s="114">
        <v>33</v>
      </c>
      <c r="B58" s="115" t="s">
        <v>223</v>
      </c>
      <c r="C58" s="116" t="s">
        <v>237</v>
      </c>
      <c r="D58" s="123" t="s">
        <v>238</v>
      </c>
      <c r="F58" s="117" t="s">
        <v>239</v>
      </c>
      <c r="H58" s="119">
        <f>ROUND(E58*G58, 2)</f>
        <v>0</v>
      </c>
      <c r="J58" s="119">
        <f t="shared" si="5"/>
        <v>0</v>
      </c>
      <c r="O58" s="117">
        <v>20</v>
      </c>
      <c r="P58" s="117" t="s">
        <v>148</v>
      </c>
      <c r="V58" s="121" t="s">
        <v>226</v>
      </c>
      <c r="Z58" s="117" t="s">
        <v>227</v>
      </c>
      <c r="AA58" s="117">
        <v>6199610101601</v>
      </c>
      <c r="AB58" s="117">
        <v>1</v>
      </c>
    </row>
    <row r="59" spans="1:28" ht="25.5">
      <c r="A59" s="114">
        <v>34</v>
      </c>
      <c r="B59" s="115" t="s">
        <v>223</v>
      </c>
      <c r="C59" s="116" t="s">
        <v>240</v>
      </c>
      <c r="D59" s="123" t="s">
        <v>241</v>
      </c>
      <c r="F59" s="117" t="s">
        <v>239</v>
      </c>
      <c r="H59" s="119">
        <f>ROUND(E59*G59, 2)</f>
        <v>0</v>
      </c>
      <c r="J59" s="119">
        <f t="shared" si="5"/>
        <v>0</v>
      </c>
      <c r="O59" s="117">
        <v>20</v>
      </c>
      <c r="P59" s="117" t="s">
        <v>148</v>
      </c>
      <c r="V59" s="121" t="s">
        <v>226</v>
      </c>
      <c r="Z59" s="117" t="s">
        <v>227</v>
      </c>
      <c r="AA59" s="117">
        <v>61996101</v>
      </c>
      <c r="AB59" s="117">
        <v>1</v>
      </c>
    </row>
    <row r="60" spans="1:28">
      <c r="D60" s="134" t="s">
        <v>242</v>
      </c>
      <c r="E60" s="135">
        <f>J60</f>
        <v>0</v>
      </c>
      <c r="H60" s="135">
        <f>SUM(H52:H59)</f>
        <v>0</v>
      </c>
      <c r="I60" s="135">
        <f>SUM(I52:I59)</f>
        <v>0</v>
      </c>
      <c r="J60" s="135">
        <f>SUM(J52:J59)</f>
        <v>0</v>
      </c>
      <c r="L60" s="136">
        <f>SUM(L52:L59)</f>
        <v>0.19901160000000001</v>
      </c>
      <c r="N60" s="137">
        <f>SUM(N52:N59)</f>
        <v>0</v>
      </c>
      <c r="W60" s="122">
        <f>SUM(W52:W59)</f>
        <v>5.8179999999999996</v>
      </c>
    </row>
    <row r="62" spans="1:28">
      <c r="B62" s="116" t="s">
        <v>94</v>
      </c>
    </row>
    <row r="63" spans="1:28">
      <c r="A63" s="114">
        <v>35</v>
      </c>
      <c r="B63" s="115" t="s">
        <v>243</v>
      </c>
      <c r="C63" s="116" t="s">
        <v>244</v>
      </c>
      <c r="D63" s="123" t="s">
        <v>245</v>
      </c>
      <c r="E63" s="118">
        <v>14.5</v>
      </c>
      <c r="F63" s="117" t="s">
        <v>200</v>
      </c>
      <c r="H63" s="119">
        <f t="shared" ref="H63:H71" si="6">ROUND(E63*G63, 2)</f>
        <v>0</v>
      </c>
      <c r="J63" s="119">
        <f t="shared" ref="J63:J71" si="7">ROUND(E63*G63, 2)</f>
        <v>0</v>
      </c>
      <c r="K63" s="120">
        <v>1.044E-2</v>
      </c>
      <c r="L63" s="120">
        <f>E63*K63</f>
        <v>0.15137999999999999</v>
      </c>
      <c r="O63" s="117">
        <v>20</v>
      </c>
      <c r="P63" s="117" t="s">
        <v>148</v>
      </c>
      <c r="V63" s="121" t="s">
        <v>226</v>
      </c>
      <c r="W63" s="122">
        <v>12.353999999999999</v>
      </c>
      <c r="Z63" s="117" t="s">
        <v>246</v>
      </c>
      <c r="AA63" s="117" t="s">
        <v>148</v>
      </c>
      <c r="AB63" s="117">
        <v>1</v>
      </c>
    </row>
    <row r="64" spans="1:28">
      <c r="A64" s="114">
        <v>36</v>
      </c>
      <c r="B64" s="115" t="s">
        <v>243</v>
      </c>
      <c r="C64" s="116" t="s">
        <v>247</v>
      </c>
      <c r="D64" s="123" t="s">
        <v>248</v>
      </c>
      <c r="E64" s="118">
        <v>2</v>
      </c>
      <c r="F64" s="117" t="s">
        <v>249</v>
      </c>
      <c r="H64" s="119">
        <f t="shared" si="6"/>
        <v>0</v>
      </c>
      <c r="J64" s="119">
        <f t="shared" si="7"/>
        <v>0</v>
      </c>
      <c r="M64" s="118">
        <v>2.9000000000000001E-2</v>
      </c>
      <c r="N64" s="118">
        <f>E64*M64</f>
        <v>5.8000000000000003E-2</v>
      </c>
      <c r="O64" s="117">
        <v>20</v>
      </c>
      <c r="P64" s="117" t="s">
        <v>148</v>
      </c>
      <c r="V64" s="121" t="s">
        <v>226</v>
      </c>
      <c r="W64" s="122">
        <v>1.014</v>
      </c>
      <c r="Z64" s="117" t="s">
        <v>250</v>
      </c>
      <c r="AA64" s="117">
        <v>502034206431</v>
      </c>
      <c r="AB64" s="117">
        <v>1</v>
      </c>
    </row>
    <row r="65" spans="1:28">
      <c r="A65" s="114">
        <v>37</v>
      </c>
      <c r="B65" s="115" t="s">
        <v>243</v>
      </c>
      <c r="C65" s="116" t="s">
        <v>251</v>
      </c>
      <c r="D65" s="123" t="s">
        <v>252</v>
      </c>
      <c r="E65" s="118">
        <v>1</v>
      </c>
      <c r="F65" s="117" t="s">
        <v>249</v>
      </c>
      <c r="H65" s="119">
        <f t="shared" si="6"/>
        <v>0</v>
      </c>
      <c r="J65" s="119">
        <f t="shared" si="7"/>
        <v>0</v>
      </c>
      <c r="K65" s="120">
        <v>3.4569999999999997E-2</v>
      </c>
      <c r="L65" s="120">
        <f>E65*K65</f>
        <v>3.4569999999999997E-2</v>
      </c>
      <c r="O65" s="117">
        <v>20</v>
      </c>
      <c r="P65" s="117" t="s">
        <v>148</v>
      </c>
      <c r="V65" s="121" t="s">
        <v>226</v>
      </c>
      <c r="W65" s="122">
        <v>0.22</v>
      </c>
      <c r="Z65" s="117" t="s">
        <v>250</v>
      </c>
      <c r="AA65" s="117">
        <v>8801020102002</v>
      </c>
      <c r="AB65" s="117">
        <v>1</v>
      </c>
    </row>
    <row r="66" spans="1:28">
      <c r="A66" s="114">
        <v>38</v>
      </c>
      <c r="B66" s="115" t="s">
        <v>243</v>
      </c>
      <c r="C66" s="116" t="s">
        <v>253</v>
      </c>
      <c r="D66" s="123" t="s">
        <v>254</v>
      </c>
      <c r="E66" s="118">
        <v>14.5</v>
      </c>
      <c r="F66" s="117" t="s">
        <v>200</v>
      </c>
      <c r="H66" s="119">
        <f t="shared" si="6"/>
        <v>0</v>
      </c>
      <c r="J66" s="119">
        <f t="shared" si="7"/>
        <v>0</v>
      </c>
      <c r="O66" s="117">
        <v>20</v>
      </c>
      <c r="P66" s="117" t="s">
        <v>148</v>
      </c>
      <c r="V66" s="121" t="s">
        <v>226</v>
      </c>
      <c r="W66" s="122">
        <v>0.69599999999999995</v>
      </c>
      <c r="Z66" s="117" t="s">
        <v>250</v>
      </c>
      <c r="AA66" s="117">
        <v>8801019000501</v>
      </c>
      <c r="AB66" s="117">
        <v>1</v>
      </c>
    </row>
    <row r="67" spans="1:28">
      <c r="A67" s="114">
        <v>39</v>
      </c>
      <c r="B67" s="115" t="s">
        <v>243</v>
      </c>
      <c r="C67" s="116" t="s">
        <v>255</v>
      </c>
      <c r="D67" s="123" t="s">
        <v>256</v>
      </c>
      <c r="E67" s="118">
        <v>45</v>
      </c>
      <c r="F67" s="117" t="s">
        <v>200</v>
      </c>
      <c r="H67" s="119">
        <f t="shared" si="6"/>
        <v>0</v>
      </c>
      <c r="J67" s="119">
        <f t="shared" si="7"/>
        <v>0</v>
      </c>
      <c r="O67" s="117">
        <v>20</v>
      </c>
      <c r="P67" s="117" t="s">
        <v>148</v>
      </c>
      <c r="V67" s="121" t="s">
        <v>226</v>
      </c>
      <c r="W67" s="122">
        <v>20.925000000000001</v>
      </c>
      <c r="Z67" s="117" t="s">
        <v>250</v>
      </c>
      <c r="AA67" s="117">
        <v>8801019000802</v>
      </c>
      <c r="AB67" s="117">
        <v>1</v>
      </c>
    </row>
    <row r="68" spans="1:28">
      <c r="A68" s="114">
        <v>40</v>
      </c>
      <c r="B68" s="115" t="s">
        <v>243</v>
      </c>
      <c r="C68" s="116" t="s">
        <v>257</v>
      </c>
      <c r="D68" s="123" t="s">
        <v>258</v>
      </c>
      <c r="E68" s="118">
        <v>2</v>
      </c>
      <c r="F68" s="117" t="s">
        <v>249</v>
      </c>
      <c r="H68" s="119">
        <f t="shared" si="6"/>
        <v>0</v>
      </c>
      <c r="J68" s="119">
        <f t="shared" si="7"/>
        <v>0</v>
      </c>
      <c r="O68" s="117">
        <v>20</v>
      </c>
      <c r="P68" s="117" t="s">
        <v>148</v>
      </c>
      <c r="V68" s="121" t="s">
        <v>226</v>
      </c>
      <c r="W68" s="122">
        <v>0.248</v>
      </c>
      <c r="Z68" s="117" t="s">
        <v>250</v>
      </c>
      <c r="AA68" s="117">
        <v>88010204008</v>
      </c>
      <c r="AB68" s="117">
        <v>1</v>
      </c>
    </row>
    <row r="69" spans="1:28">
      <c r="A69" s="114">
        <v>41</v>
      </c>
      <c r="B69" s="115" t="s">
        <v>243</v>
      </c>
      <c r="C69" s="116" t="s">
        <v>259</v>
      </c>
      <c r="D69" s="123" t="s">
        <v>260</v>
      </c>
      <c r="E69" s="118">
        <v>12</v>
      </c>
      <c r="F69" s="117" t="s">
        <v>261</v>
      </c>
      <c r="H69" s="119">
        <f t="shared" si="6"/>
        <v>0</v>
      </c>
      <c r="J69" s="119">
        <f t="shared" si="7"/>
        <v>0</v>
      </c>
      <c r="O69" s="117">
        <v>20</v>
      </c>
      <c r="P69" s="117" t="s">
        <v>148</v>
      </c>
      <c r="V69" s="121" t="s">
        <v>226</v>
      </c>
      <c r="W69" s="122">
        <v>12</v>
      </c>
      <c r="Z69" s="117" t="s">
        <v>250</v>
      </c>
      <c r="AA69" s="117">
        <v>880102</v>
      </c>
      <c r="AB69" s="117">
        <v>1</v>
      </c>
    </row>
    <row r="70" spans="1:28" ht="25.5">
      <c r="A70" s="114">
        <v>42</v>
      </c>
      <c r="B70" s="115" t="s">
        <v>243</v>
      </c>
      <c r="C70" s="116" t="s">
        <v>262</v>
      </c>
      <c r="D70" s="123" t="s">
        <v>263</v>
      </c>
      <c r="F70" s="117" t="s">
        <v>239</v>
      </c>
      <c r="H70" s="119">
        <f t="shared" si="6"/>
        <v>0</v>
      </c>
      <c r="J70" s="119">
        <f t="shared" si="7"/>
        <v>0</v>
      </c>
      <c r="O70" s="117">
        <v>20</v>
      </c>
      <c r="P70" s="117" t="s">
        <v>148</v>
      </c>
      <c r="V70" s="121" t="s">
        <v>226</v>
      </c>
      <c r="Z70" s="117" t="s">
        <v>264</v>
      </c>
      <c r="AA70" s="117">
        <v>8899880101601</v>
      </c>
      <c r="AB70" s="117">
        <v>1</v>
      </c>
    </row>
    <row r="71" spans="1:28" ht="25.5">
      <c r="A71" s="114">
        <v>43</v>
      </c>
      <c r="B71" s="115" t="s">
        <v>243</v>
      </c>
      <c r="C71" s="116" t="s">
        <v>265</v>
      </c>
      <c r="D71" s="123" t="s">
        <v>266</v>
      </c>
      <c r="F71" s="117" t="s">
        <v>239</v>
      </c>
      <c r="H71" s="119">
        <f t="shared" si="6"/>
        <v>0</v>
      </c>
      <c r="J71" s="119">
        <f t="shared" si="7"/>
        <v>0</v>
      </c>
      <c r="O71" s="117">
        <v>20</v>
      </c>
      <c r="P71" s="117" t="s">
        <v>148</v>
      </c>
      <c r="V71" s="121" t="s">
        <v>226</v>
      </c>
      <c r="Z71" s="117" t="s">
        <v>264</v>
      </c>
      <c r="AA71" s="117">
        <v>889988010</v>
      </c>
      <c r="AB71" s="117">
        <v>1</v>
      </c>
    </row>
    <row r="72" spans="1:28">
      <c r="D72" s="134" t="s">
        <v>267</v>
      </c>
      <c r="E72" s="135">
        <f>J72</f>
        <v>0</v>
      </c>
      <c r="H72" s="135">
        <f>SUM(H62:H71)</f>
        <v>0</v>
      </c>
      <c r="I72" s="135">
        <f>SUM(I62:I71)</f>
        <v>0</v>
      </c>
      <c r="J72" s="135">
        <f>SUM(J62:J71)</f>
        <v>0</v>
      </c>
      <c r="L72" s="136">
        <f>SUM(L62:L71)</f>
        <v>0.18594999999999998</v>
      </c>
      <c r="N72" s="137">
        <f>SUM(N62:N71)</f>
        <v>5.8000000000000003E-2</v>
      </c>
      <c r="W72" s="122">
        <f>SUM(W62:W71)</f>
        <v>47.457000000000001</v>
      </c>
    </row>
    <row r="74" spans="1:28">
      <c r="B74" s="116" t="s">
        <v>95</v>
      </c>
    </row>
    <row r="75" spans="1:28">
      <c r="A75" s="114">
        <v>44</v>
      </c>
      <c r="B75" s="115" t="s">
        <v>243</v>
      </c>
      <c r="C75" s="116" t="s">
        <v>268</v>
      </c>
      <c r="D75" s="123" t="s">
        <v>269</v>
      </c>
      <c r="E75" s="118">
        <v>12.5</v>
      </c>
      <c r="F75" s="117" t="s">
        <v>200</v>
      </c>
      <c r="H75" s="119">
        <f t="shared" ref="H75:H82" si="8">ROUND(E75*G75, 2)</f>
        <v>0</v>
      </c>
      <c r="J75" s="119">
        <f t="shared" ref="J75:J82" si="9">ROUND(E75*G75, 2)</f>
        <v>0</v>
      </c>
      <c r="K75" s="120">
        <v>2.3000000000000001E-4</v>
      </c>
      <c r="L75" s="120">
        <f>E75*K75</f>
        <v>2.875E-3</v>
      </c>
      <c r="O75" s="117">
        <v>20</v>
      </c>
      <c r="P75" s="117" t="s">
        <v>148</v>
      </c>
      <c r="V75" s="121" t="s">
        <v>226</v>
      </c>
      <c r="W75" s="122">
        <v>9.2129999999999992</v>
      </c>
      <c r="Z75" s="117" t="s">
        <v>250</v>
      </c>
      <c r="AA75" s="117">
        <v>8802010201002</v>
      </c>
      <c r="AB75" s="117">
        <v>1</v>
      </c>
    </row>
    <row r="76" spans="1:28">
      <c r="A76" s="114">
        <v>45</v>
      </c>
      <c r="B76" s="115" t="s">
        <v>243</v>
      </c>
      <c r="C76" s="116" t="s">
        <v>270</v>
      </c>
      <c r="D76" s="123" t="s">
        <v>271</v>
      </c>
      <c r="E76" s="118">
        <v>1</v>
      </c>
      <c r="F76" s="117" t="s">
        <v>249</v>
      </c>
      <c r="H76" s="119">
        <f t="shared" si="8"/>
        <v>0</v>
      </c>
      <c r="J76" s="119">
        <f t="shared" si="9"/>
        <v>0</v>
      </c>
      <c r="M76" s="118">
        <v>7.9000000000000001E-2</v>
      </c>
      <c r="N76" s="118">
        <f>E76*M76</f>
        <v>7.9000000000000001E-2</v>
      </c>
      <c r="O76" s="117">
        <v>20</v>
      </c>
      <c r="P76" s="117" t="s">
        <v>148</v>
      </c>
      <c r="V76" s="121" t="s">
        <v>226</v>
      </c>
      <c r="W76" s="122">
        <v>0.64100000000000001</v>
      </c>
      <c r="Z76" s="117" t="s">
        <v>250</v>
      </c>
      <c r="AA76" s="117">
        <v>502034306465</v>
      </c>
      <c r="AB76" s="117">
        <v>7</v>
      </c>
    </row>
    <row r="77" spans="1:28" ht="25.5">
      <c r="A77" s="114">
        <v>46</v>
      </c>
      <c r="B77" s="115" t="s">
        <v>243</v>
      </c>
      <c r="C77" s="116" t="s">
        <v>272</v>
      </c>
      <c r="D77" s="123" t="s">
        <v>273</v>
      </c>
      <c r="E77" s="118">
        <v>12.5</v>
      </c>
      <c r="F77" s="117" t="s">
        <v>200</v>
      </c>
      <c r="H77" s="119">
        <f t="shared" si="8"/>
        <v>0</v>
      </c>
      <c r="J77" s="119">
        <f t="shared" si="9"/>
        <v>0</v>
      </c>
      <c r="K77" s="120">
        <v>3.8000000000000002E-4</v>
      </c>
      <c r="L77" s="120">
        <f>E77*K77</f>
        <v>4.7499999999999999E-3</v>
      </c>
      <c r="O77" s="117">
        <v>20</v>
      </c>
      <c r="P77" s="117" t="s">
        <v>148</v>
      </c>
      <c r="V77" s="121" t="s">
        <v>226</v>
      </c>
      <c r="W77" s="122">
        <v>2.4750000000000001</v>
      </c>
      <c r="Z77" s="117" t="s">
        <v>250</v>
      </c>
      <c r="AA77" s="117">
        <v>8802019000503</v>
      </c>
      <c r="AB77" s="117">
        <v>1</v>
      </c>
    </row>
    <row r="78" spans="1:28">
      <c r="A78" s="114">
        <v>47</v>
      </c>
      <c r="B78" s="115" t="s">
        <v>243</v>
      </c>
      <c r="C78" s="116" t="s">
        <v>274</v>
      </c>
      <c r="D78" s="123" t="s">
        <v>275</v>
      </c>
      <c r="E78" s="118">
        <v>12.5</v>
      </c>
      <c r="F78" s="117" t="s">
        <v>200</v>
      </c>
      <c r="H78" s="119">
        <f t="shared" si="8"/>
        <v>0</v>
      </c>
      <c r="J78" s="119">
        <f t="shared" si="9"/>
        <v>0</v>
      </c>
      <c r="O78" s="117">
        <v>20</v>
      </c>
      <c r="P78" s="117" t="s">
        <v>148</v>
      </c>
      <c r="V78" s="121" t="s">
        <v>226</v>
      </c>
      <c r="W78" s="122">
        <v>0.77500000000000002</v>
      </c>
      <c r="Z78" s="117" t="s">
        <v>250</v>
      </c>
      <c r="AA78" s="117">
        <v>8802019000201</v>
      </c>
      <c r="AB78" s="117">
        <v>1</v>
      </c>
    </row>
    <row r="79" spans="1:28">
      <c r="A79" s="114">
        <v>48</v>
      </c>
      <c r="B79" s="115" t="s">
        <v>243</v>
      </c>
      <c r="C79" s="116" t="s">
        <v>276</v>
      </c>
      <c r="D79" s="123" t="s">
        <v>277</v>
      </c>
      <c r="E79" s="118">
        <v>2</v>
      </c>
      <c r="F79" s="117" t="s">
        <v>249</v>
      </c>
      <c r="H79" s="119">
        <f t="shared" si="8"/>
        <v>0</v>
      </c>
      <c r="J79" s="119">
        <f t="shared" si="9"/>
        <v>0</v>
      </c>
      <c r="K79" s="120">
        <v>1.0000000000000001E-5</v>
      </c>
      <c r="L79" s="120">
        <f>E79*K79</f>
        <v>2.0000000000000002E-5</v>
      </c>
      <c r="O79" s="117">
        <v>20</v>
      </c>
      <c r="P79" s="117" t="s">
        <v>148</v>
      </c>
      <c r="V79" s="121" t="s">
        <v>226</v>
      </c>
      <c r="W79" s="122">
        <v>0.186</v>
      </c>
      <c r="Z79" s="117" t="s">
        <v>250</v>
      </c>
      <c r="AA79" s="117">
        <v>880202</v>
      </c>
      <c r="AB79" s="117">
        <v>1</v>
      </c>
    </row>
    <row r="80" spans="1:28">
      <c r="A80" s="114">
        <v>49</v>
      </c>
      <c r="B80" s="115" t="s">
        <v>243</v>
      </c>
      <c r="C80" s="116" t="s">
        <v>278</v>
      </c>
      <c r="D80" s="123" t="s">
        <v>279</v>
      </c>
      <c r="E80" s="118">
        <v>14</v>
      </c>
      <c r="F80" s="117" t="s">
        <v>261</v>
      </c>
      <c r="H80" s="119">
        <f t="shared" si="8"/>
        <v>0</v>
      </c>
      <c r="J80" s="119">
        <f t="shared" si="9"/>
        <v>0</v>
      </c>
      <c r="O80" s="117">
        <v>20</v>
      </c>
      <c r="P80" s="117" t="s">
        <v>148</v>
      </c>
      <c r="V80" s="121" t="s">
        <v>226</v>
      </c>
      <c r="W80" s="122">
        <v>14</v>
      </c>
      <c r="Z80" s="117" t="s">
        <v>250</v>
      </c>
      <c r="AA80" s="117">
        <v>880202</v>
      </c>
      <c r="AB80" s="117">
        <v>1</v>
      </c>
    </row>
    <row r="81" spans="1:28" ht="25.5">
      <c r="A81" s="114">
        <v>50</v>
      </c>
      <c r="B81" s="115" t="s">
        <v>243</v>
      </c>
      <c r="C81" s="116" t="s">
        <v>280</v>
      </c>
      <c r="D81" s="123" t="s">
        <v>281</v>
      </c>
      <c r="F81" s="117" t="s">
        <v>239</v>
      </c>
      <c r="H81" s="119">
        <f t="shared" si="8"/>
        <v>0</v>
      </c>
      <c r="J81" s="119">
        <f t="shared" si="9"/>
        <v>0</v>
      </c>
      <c r="O81" s="117">
        <v>20</v>
      </c>
      <c r="P81" s="117" t="s">
        <v>148</v>
      </c>
      <c r="V81" s="121" t="s">
        <v>226</v>
      </c>
      <c r="Z81" s="117" t="s">
        <v>264</v>
      </c>
      <c r="AA81" s="117">
        <v>8899880201602</v>
      </c>
      <c r="AB81" s="117">
        <v>1</v>
      </c>
    </row>
    <row r="82" spans="1:28">
      <c r="A82" s="114">
        <v>51</v>
      </c>
      <c r="B82" s="115" t="s">
        <v>243</v>
      </c>
      <c r="C82" s="116" t="s">
        <v>282</v>
      </c>
      <c r="D82" s="123" t="s">
        <v>283</v>
      </c>
      <c r="F82" s="117" t="s">
        <v>239</v>
      </c>
      <c r="H82" s="119">
        <f t="shared" si="8"/>
        <v>0</v>
      </c>
      <c r="J82" s="119">
        <f t="shared" si="9"/>
        <v>0</v>
      </c>
      <c r="O82" s="117">
        <v>20</v>
      </c>
      <c r="P82" s="117" t="s">
        <v>148</v>
      </c>
      <c r="V82" s="121" t="s">
        <v>226</v>
      </c>
      <c r="Z82" s="117" t="s">
        <v>264</v>
      </c>
      <c r="AA82" s="117">
        <v>8899880</v>
      </c>
      <c r="AB82" s="117">
        <v>1</v>
      </c>
    </row>
    <row r="83" spans="1:28">
      <c r="D83" s="134" t="s">
        <v>284</v>
      </c>
      <c r="E83" s="135">
        <f>J83</f>
        <v>0</v>
      </c>
      <c r="H83" s="135">
        <f>SUM(H74:H82)</f>
        <v>0</v>
      </c>
      <c r="I83" s="135">
        <f>SUM(I74:I82)</f>
        <v>0</v>
      </c>
      <c r="J83" s="135">
        <f>SUM(J74:J82)</f>
        <v>0</v>
      </c>
      <c r="L83" s="136">
        <f>SUM(L74:L82)</f>
        <v>7.6449999999999999E-3</v>
      </c>
      <c r="N83" s="137">
        <f>SUM(N74:N82)</f>
        <v>7.9000000000000001E-2</v>
      </c>
      <c r="W83" s="122">
        <f>SUM(W74:W82)</f>
        <v>27.29</v>
      </c>
    </row>
    <row r="85" spans="1:28">
      <c r="B85" s="116" t="s">
        <v>96</v>
      </c>
    </row>
    <row r="86" spans="1:28">
      <c r="A86" s="114">
        <v>52</v>
      </c>
      <c r="B86" s="115" t="s">
        <v>243</v>
      </c>
      <c r="C86" s="116" t="s">
        <v>285</v>
      </c>
      <c r="D86" s="123" t="s">
        <v>286</v>
      </c>
      <c r="E86" s="118">
        <v>5</v>
      </c>
      <c r="F86" s="117" t="s">
        <v>287</v>
      </c>
      <c r="H86" s="119">
        <f>ROUND(E86*G86, 2)</f>
        <v>0</v>
      </c>
      <c r="J86" s="119">
        <f t="shared" ref="J86:J104" si="10">ROUND(E86*G86, 2)</f>
        <v>0</v>
      </c>
      <c r="M86" s="118">
        <v>1.9E-2</v>
      </c>
      <c r="N86" s="118">
        <f>E86*M86</f>
        <v>9.5000000000000001E-2</v>
      </c>
      <c r="O86" s="117">
        <v>20</v>
      </c>
      <c r="P86" s="117" t="s">
        <v>148</v>
      </c>
      <c r="V86" s="121" t="s">
        <v>226</v>
      </c>
      <c r="W86" s="122">
        <v>2.74</v>
      </c>
      <c r="Z86" s="117" t="s">
        <v>250</v>
      </c>
      <c r="AA86" s="117">
        <v>502034608540</v>
      </c>
      <c r="AB86" s="117">
        <v>1</v>
      </c>
    </row>
    <row r="87" spans="1:28">
      <c r="A87" s="114">
        <v>53</v>
      </c>
      <c r="B87" s="115" t="s">
        <v>243</v>
      </c>
      <c r="C87" s="116" t="s">
        <v>288</v>
      </c>
      <c r="D87" s="123" t="s">
        <v>289</v>
      </c>
      <c r="E87" s="118">
        <v>5</v>
      </c>
      <c r="F87" s="117" t="s">
        <v>287</v>
      </c>
      <c r="H87" s="119">
        <f>ROUND(E87*G87, 2)</f>
        <v>0</v>
      </c>
      <c r="J87" s="119">
        <f t="shared" si="10"/>
        <v>0</v>
      </c>
      <c r="K87" s="120">
        <v>1.65E-3</v>
      </c>
      <c r="L87" s="120">
        <f>E87*K87</f>
        <v>8.2500000000000004E-3</v>
      </c>
      <c r="O87" s="117">
        <v>20</v>
      </c>
      <c r="P87" s="117" t="s">
        <v>148</v>
      </c>
      <c r="V87" s="121" t="s">
        <v>226</v>
      </c>
      <c r="W87" s="122">
        <v>6.67</v>
      </c>
      <c r="Z87" s="117" t="s">
        <v>250</v>
      </c>
      <c r="AA87" s="117">
        <v>8805014100015</v>
      </c>
      <c r="AB87" s="117">
        <v>7</v>
      </c>
    </row>
    <row r="88" spans="1:28">
      <c r="A88" s="114">
        <v>54</v>
      </c>
      <c r="B88" s="115" t="s">
        <v>228</v>
      </c>
      <c r="C88" s="116" t="s">
        <v>290</v>
      </c>
      <c r="D88" s="123" t="s">
        <v>291</v>
      </c>
      <c r="E88" s="118">
        <v>5</v>
      </c>
      <c r="F88" s="117" t="s">
        <v>249</v>
      </c>
      <c r="I88" s="119">
        <f>ROUND(E88*G88, 2)</f>
        <v>0</v>
      </c>
      <c r="J88" s="119">
        <f t="shared" si="10"/>
        <v>0</v>
      </c>
      <c r="K88" s="120">
        <v>8.5000000000000006E-3</v>
      </c>
      <c r="L88" s="120">
        <f>E88*K88</f>
        <v>4.2500000000000003E-2</v>
      </c>
      <c r="O88" s="117">
        <v>20</v>
      </c>
      <c r="P88" s="117" t="s">
        <v>148</v>
      </c>
      <c r="V88" s="121" t="s">
        <v>54</v>
      </c>
      <c r="Z88" s="117" t="s">
        <v>292</v>
      </c>
      <c r="AA88" s="117" t="s">
        <v>148</v>
      </c>
      <c r="AB88" s="117">
        <v>8</v>
      </c>
    </row>
    <row r="89" spans="1:28">
      <c r="A89" s="114">
        <v>55</v>
      </c>
      <c r="B89" s="115" t="s">
        <v>243</v>
      </c>
      <c r="C89" s="116" t="s">
        <v>293</v>
      </c>
      <c r="D89" s="123" t="s">
        <v>294</v>
      </c>
      <c r="E89" s="118">
        <v>4</v>
      </c>
      <c r="F89" s="117" t="s">
        <v>287</v>
      </c>
      <c r="H89" s="119">
        <f>ROUND(E89*G89, 2)</f>
        <v>0</v>
      </c>
      <c r="J89" s="119">
        <f t="shared" si="10"/>
        <v>0</v>
      </c>
      <c r="M89" s="118">
        <v>1.9E-2</v>
      </c>
      <c r="N89" s="118">
        <f>E89*M89</f>
        <v>7.5999999999999998E-2</v>
      </c>
      <c r="O89" s="117">
        <v>20</v>
      </c>
      <c r="P89" s="117" t="s">
        <v>148</v>
      </c>
      <c r="V89" s="121" t="s">
        <v>226</v>
      </c>
      <c r="W89" s="122">
        <v>1.448</v>
      </c>
      <c r="Z89" s="117" t="s">
        <v>250</v>
      </c>
      <c r="AA89" s="117">
        <v>502034610540</v>
      </c>
      <c r="AB89" s="117">
        <v>1</v>
      </c>
    </row>
    <row r="90" spans="1:28" ht="25.5">
      <c r="A90" s="114">
        <v>56</v>
      </c>
      <c r="B90" s="115" t="s">
        <v>243</v>
      </c>
      <c r="C90" s="116" t="s">
        <v>295</v>
      </c>
      <c r="D90" s="123" t="s">
        <v>296</v>
      </c>
      <c r="E90" s="118">
        <v>6</v>
      </c>
      <c r="F90" s="117" t="s">
        <v>287</v>
      </c>
      <c r="H90" s="119">
        <f>ROUND(E90*G90, 2)</f>
        <v>0</v>
      </c>
      <c r="J90" s="119">
        <f t="shared" si="10"/>
        <v>0</v>
      </c>
      <c r="K90" s="120">
        <v>2.0799999999999998E-3</v>
      </c>
      <c r="L90" s="120">
        <f>E90*K90</f>
        <v>1.2479999999999998E-2</v>
      </c>
      <c r="O90" s="117">
        <v>20</v>
      </c>
      <c r="P90" s="117" t="s">
        <v>148</v>
      </c>
      <c r="V90" s="121" t="s">
        <v>226</v>
      </c>
      <c r="W90" s="122">
        <v>7.5179999999999998</v>
      </c>
      <c r="Z90" s="117" t="s">
        <v>250</v>
      </c>
      <c r="AA90" s="117">
        <v>8805024300001</v>
      </c>
      <c r="AB90" s="117">
        <v>1</v>
      </c>
    </row>
    <row r="91" spans="1:28">
      <c r="A91" s="114">
        <v>57</v>
      </c>
      <c r="B91" s="115" t="s">
        <v>228</v>
      </c>
      <c r="C91" s="116" t="s">
        <v>297</v>
      </c>
      <c r="D91" s="123" t="s">
        <v>298</v>
      </c>
      <c r="E91" s="118">
        <v>5</v>
      </c>
      <c r="F91" s="117" t="s">
        <v>249</v>
      </c>
      <c r="I91" s="119">
        <f>ROUND(E91*G91, 2)</f>
        <v>0</v>
      </c>
      <c r="J91" s="119">
        <f t="shared" si="10"/>
        <v>0</v>
      </c>
      <c r="K91" s="120">
        <v>8.0000000000000002E-3</v>
      </c>
      <c r="L91" s="120">
        <f>E91*K91</f>
        <v>0.04</v>
      </c>
      <c r="O91" s="117">
        <v>20</v>
      </c>
      <c r="P91" s="117" t="s">
        <v>148</v>
      </c>
      <c r="V91" s="121" t="s">
        <v>54</v>
      </c>
      <c r="Z91" s="117" t="s">
        <v>292</v>
      </c>
      <c r="AA91" s="117" t="s">
        <v>299</v>
      </c>
      <c r="AB91" s="117">
        <v>2</v>
      </c>
    </row>
    <row r="92" spans="1:28">
      <c r="A92" s="114">
        <v>58</v>
      </c>
      <c r="B92" s="115" t="s">
        <v>228</v>
      </c>
      <c r="C92" s="116" t="s">
        <v>300</v>
      </c>
      <c r="D92" s="123" t="s">
        <v>301</v>
      </c>
      <c r="E92" s="118">
        <v>1</v>
      </c>
      <c r="F92" s="117" t="s">
        <v>249</v>
      </c>
      <c r="I92" s="119">
        <f>ROUND(E92*G92, 2)</f>
        <v>0</v>
      </c>
      <c r="J92" s="119">
        <f t="shared" si="10"/>
        <v>0</v>
      </c>
      <c r="K92" s="120">
        <v>1.4E-2</v>
      </c>
      <c r="L92" s="120">
        <f>E92*K92</f>
        <v>1.4E-2</v>
      </c>
      <c r="O92" s="117">
        <v>20</v>
      </c>
      <c r="P92" s="117" t="s">
        <v>148</v>
      </c>
      <c r="V92" s="121" t="s">
        <v>54</v>
      </c>
      <c r="Z92" s="117" t="s">
        <v>292</v>
      </c>
      <c r="AA92" s="117" t="s">
        <v>302</v>
      </c>
      <c r="AB92" s="117">
        <v>8</v>
      </c>
    </row>
    <row r="93" spans="1:28" ht="25.5">
      <c r="A93" s="114">
        <v>59</v>
      </c>
      <c r="B93" s="115" t="s">
        <v>243</v>
      </c>
      <c r="C93" s="116" t="s">
        <v>303</v>
      </c>
      <c r="D93" s="123" t="s">
        <v>304</v>
      </c>
      <c r="E93" s="118">
        <v>1</v>
      </c>
      <c r="F93" s="117" t="s">
        <v>287</v>
      </c>
      <c r="H93" s="119">
        <f>ROUND(E93*G93, 2)</f>
        <v>0</v>
      </c>
      <c r="J93" s="119">
        <f t="shared" si="10"/>
        <v>0</v>
      </c>
      <c r="M93" s="118">
        <v>3.4000000000000002E-2</v>
      </c>
      <c r="N93" s="118">
        <f>E93*M93</f>
        <v>3.4000000000000002E-2</v>
      </c>
      <c r="O93" s="117">
        <v>20</v>
      </c>
      <c r="P93" s="117" t="s">
        <v>148</v>
      </c>
      <c r="V93" s="121" t="s">
        <v>226</v>
      </c>
      <c r="W93" s="122">
        <v>0.56899999999999995</v>
      </c>
      <c r="Z93" s="117" t="s">
        <v>250</v>
      </c>
      <c r="AA93" s="117">
        <v>502034606547</v>
      </c>
      <c r="AB93" s="117">
        <v>1</v>
      </c>
    </row>
    <row r="94" spans="1:28">
      <c r="A94" s="114">
        <v>60</v>
      </c>
      <c r="B94" s="115" t="s">
        <v>243</v>
      </c>
      <c r="C94" s="116" t="s">
        <v>305</v>
      </c>
      <c r="D94" s="123" t="s">
        <v>306</v>
      </c>
      <c r="E94" s="118">
        <v>1</v>
      </c>
      <c r="F94" s="117" t="s">
        <v>287</v>
      </c>
      <c r="H94" s="119">
        <f>ROUND(E94*G94, 2)</f>
        <v>0</v>
      </c>
      <c r="J94" s="119">
        <f t="shared" si="10"/>
        <v>0</v>
      </c>
      <c r="K94" s="120">
        <v>1.532E-2</v>
      </c>
      <c r="L94" s="120">
        <f>E94*K94</f>
        <v>1.532E-2</v>
      </c>
      <c r="O94" s="117">
        <v>20</v>
      </c>
      <c r="P94" s="117" t="s">
        <v>148</v>
      </c>
      <c r="V94" s="121" t="s">
        <v>226</v>
      </c>
      <c r="W94" s="122">
        <v>3.4580000000000002</v>
      </c>
      <c r="Z94" s="117" t="s">
        <v>250</v>
      </c>
      <c r="AA94" s="117">
        <v>8805064800001</v>
      </c>
      <c r="AB94" s="117">
        <v>7</v>
      </c>
    </row>
    <row r="95" spans="1:28">
      <c r="A95" s="114">
        <v>61</v>
      </c>
      <c r="B95" s="115" t="s">
        <v>228</v>
      </c>
      <c r="C95" s="116" t="s">
        <v>307</v>
      </c>
      <c r="D95" s="123" t="s">
        <v>308</v>
      </c>
      <c r="E95" s="118">
        <v>1</v>
      </c>
      <c r="F95" s="117" t="s">
        <v>249</v>
      </c>
      <c r="I95" s="119">
        <f>ROUND(E95*G95, 2)</f>
        <v>0</v>
      </c>
      <c r="J95" s="119">
        <f t="shared" si="10"/>
        <v>0</v>
      </c>
      <c r="K95" s="120">
        <v>1.4E-2</v>
      </c>
      <c r="L95" s="120">
        <f>E95*K95</f>
        <v>1.4E-2</v>
      </c>
      <c r="O95" s="117">
        <v>20</v>
      </c>
      <c r="P95" s="117" t="s">
        <v>148</v>
      </c>
      <c r="V95" s="121" t="s">
        <v>54</v>
      </c>
      <c r="Z95" s="117" t="s">
        <v>292</v>
      </c>
      <c r="AA95" s="117" t="s">
        <v>309</v>
      </c>
      <c r="AB95" s="117">
        <v>2</v>
      </c>
    </row>
    <row r="96" spans="1:28">
      <c r="A96" s="114">
        <v>62</v>
      </c>
      <c r="B96" s="115" t="s">
        <v>243</v>
      </c>
      <c r="C96" s="116" t="s">
        <v>310</v>
      </c>
      <c r="D96" s="123" t="s">
        <v>311</v>
      </c>
      <c r="E96" s="118">
        <v>4</v>
      </c>
      <c r="F96" s="117" t="s">
        <v>287</v>
      </c>
      <c r="H96" s="119">
        <f>ROUND(E96*G96, 2)</f>
        <v>0</v>
      </c>
      <c r="J96" s="119">
        <f t="shared" si="10"/>
        <v>0</v>
      </c>
      <c r="O96" s="117">
        <v>20</v>
      </c>
      <c r="P96" s="117" t="s">
        <v>148</v>
      </c>
      <c r="V96" s="121" t="s">
        <v>226</v>
      </c>
      <c r="W96" s="122">
        <v>0.88800000000000001</v>
      </c>
      <c r="Z96" s="117" t="s">
        <v>250</v>
      </c>
      <c r="AA96" s="117">
        <v>502034611543</v>
      </c>
      <c r="AB96" s="117">
        <v>1</v>
      </c>
    </row>
    <row r="97" spans="1:28" ht="25.5">
      <c r="A97" s="114">
        <v>63</v>
      </c>
      <c r="B97" s="115" t="s">
        <v>243</v>
      </c>
      <c r="C97" s="116" t="s">
        <v>312</v>
      </c>
      <c r="D97" s="123" t="s">
        <v>313</v>
      </c>
      <c r="E97" s="118">
        <v>5</v>
      </c>
      <c r="F97" s="117" t="s">
        <v>249</v>
      </c>
      <c r="H97" s="119">
        <f>ROUND(E97*G97, 2)</f>
        <v>0</v>
      </c>
      <c r="J97" s="119">
        <f t="shared" si="10"/>
        <v>0</v>
      </c>
      <c r="K97" s="120">
        <v>8.0000000000000007E-5</v>
      </c>
      <c r="L97" s="120">
        <f>E97*K97</f>
        <v>4.0000000000000002E-4</v>
      </c>
      <c r="O97" s="117">
        <v>20</v>
      </c>
      <c r="P97" s="117" t="s">
        <v>148</v>
      </c>
      <c r="V97" s="121" t="s">
        <v>226</v>
      </c>
      <c r="W97" s="122">
        <v>3</v>
      </c>
      <c r="Z97" s="117" t="s">
        <v>250</v>
      </c>
      <c r="AA97" s="117">
        <v>8805077201003</v>
      </c>
      <c r="AB97" s="117">
        <v>1</v>
      </c>
    </row>
    <row r="98" spans="1:28">
      <c r="A98" s="114">
        <v>64</v>
      </c>
      <c r="B98" s="115" t="s">
        <v>228</v>
      </c>
      <c r="C98" s="116" t="s">
        <v>314</v>
      </c>
      <c r="D98" s="123" t="s">
        <v>315</v>
      </c>
      <c r="E98" s="118">
        <v>5</v>
      </c>
      <c r="F98" s="117" t="s">
        <v>249</v>
      </c>
      <c r="I98" s="119">
        <f>ROUND(E98*G98, 2)</f>
        <v>0</v>
      </c>
      <c r="J98" s="119">
        <f t="shared" si="10"/>
        <v>0</v>
      </c>
      <c r="O98" s="117">
        <v>20</v>
      </c>
      <c r="P98" s="117" t="s">
        <v>148</v>
      </c>
      <c r="V98" s="121" t="s">
        <v>54</v>
      </c>
      <c r="Z98" s="117" t="s">
        <v>316</v>
      </c>
      <c r="AA98" s="117">
        <v>210350515</v>
      </c>
      <c r="AB98" s="117">
        <v>8</v>
      </c>
    </row>
    <row r="99" spans="1:28">
      <c r="A99" s="114">
        <v>65</v>
      </c>
      <c r="B99" s="115" t="s">
        <v>243</v>
      </c>
      <c r="C99" s="116" t="s">
        <v>317</v>
      </c>
      <c r="D99" s="123" t="s">
        <v>318</v>
      </c>
      <c r="E99" s="118">
        <v>1</v>
      </c>
      <c r="F99" s="117" t="s">
        <v>287</v>
      </c>
      <c r="H99" s="119">
        <f t="shared" ref="H99:H104" si="11">ROUND(E99*G99, 2)</f>
        <v>0</v>
      </c>
      <c r="J99" s="119">
        <f t="shared" si="10"/>
        <v>0</v>
      </c>
      <c r="K99" s="120">
        <v>3.1199999999999999E-3</v>
      </c>
      <c r="L99" s="120">
        <f>E99*K99</f>
        <v>3.1199999999999999E-3</v>
      </c>
      <c r="O99" s="117">
        <v>20</v>
      </c>
      <c r="P99" s="117" t="s">
        <v>148</v>
      </c>
      <c r="V99" s="121" t="s">
        <v>226</v>
      </c>
      <c r="W99" s="122">
        <v>0.58699999999999997</v>
      </c>
      <c r="Z99" s="117" t="s">
        <v>250</v>
      </c>
      <c r="AA99" s="117">
        <v>8805077</v>
      </c>
      <c r="AB99" s="117">
        <v>7</v>
      </c>
    </row>
    <row r="100" spans="1:28">
      <c r="A100" s="114">
        <v>66</v>
      </c>
      <c r="B100" s="115" t="s">
        <v>243</v>
      </c>
      <c r="C100" s="116" t="s">
        <v>319</v>
      </c>
      <c r="D100" s="123" t="s">
        <v>320</v>
      </c>
      <c r="E100" s="118">
        <v>1</v>
      </c>
      <c r="F100" s="117" t="s">
        <v>249</v>
      </c>
      <c r="H100" s="119">
        <f t="shared" si="11"/>
        <v>0</v>
      </c>
      <c r="J100" s="119">
        <f t="shared" si="10"/>
        <v>0</v>
      </c>
      <c r="M100" s="118">
        <v>2E-3</v>
      </c>
      <c r="N100" s="118">
        <f>E100*M100</f>
        <v>2E-3</v>
      </c>
      <c r="O100" s="117">
        <v>20</v>
      </c>
      <c r="P100" s="117" t="s">
        <v>148</v>
      </c>
      <c r="V100" s="121" t="s">
        <v>226</v>
      </c>
      <c r="W100" s="122">
        <v>0.40699999999999997</v>
      </c>
      <c r="Z100" s="117" t="s">
        <v>250</v>
      </c>
      <c r="AA100" s="117">
        <v>502034611545</v>
      </c>
      <c r="AB100" s="117">
        <v>1</v>
      </c>
    </row>
    <row r="101" spans="1:28">
      <c r="A101" s="114">
        <v>67</v>
      </c>
      <c r="B101" s="115" t="s">
        <v>243</v>
      </c>
      <c r="C101" s="116" t="s">
        <v>321</v>
      </c>
      <c r="D101" s="123" t="s">
        <v>322</v>
      </c>
      <c r="E101" s="118">
        <v>2</v>
      </c>
      <c r="F101" s="117" t="s">
        <v>249</v>
      </c>
      <c r="H101" s="119">
        <f t="shared" si="11"/>
        <v>0</v>
      </c>
      <c r="J101" s="119">
        <f t="shared" si="10"/>
        <v>0</v>
      </c>
      <c r="K101" s="120">
        <v>1E-3</v>
      </c>
      <c r="L101" s="120">
        <f>E101*K101</f>
        <v>2E-3</v>
      </c>
      <c r="O101" s="117">
        <v>20</v>
      </c>
      <c r="P101" s="117" t="s">
        <v>148</v>
      </c>
      <c r="V101" s="121" t="s">
        <v>226</v>
      </c>
      <c r="W101" s="122">
        <v>4.2000000000000003E-2</v>
      </c>
      <c r="Z101" s="117" t="s">
        <v>250</v>
      </c>
      <c r="AA101" s="117">
        <v>880508</v>
      </c>
      <c r="AB101" s="117">
        <v>1</v>
      </c>
    </row>
    <row r="102" spans="1:28">
      <c r="A102" s="114">
        <v>68</v>
      </c>
      <c r="B102" s="115" t="s">
        <v>243</v>
      </c>
      <c r="C102" s="116" t="s">
        <v>323</v>
      </c>
      <c r="D102" s="123" t="s">
        <v>324</v>
      </c>
      <c r="E102" s="118">
        <v>5</v>
      </c>
      <c r="F102" s="117" t="s">
        <v>249</v>
      </c>
      <c r="H102" s="119">
        <f t="shared" si="11"/>
        <v>0</v>
      </c>
      <c r="J102" s="119">
        <f t="shared" si="10"/>
        <v>0</v>
      </c>
      <c r="K102" s="120">
        <v>1E-3</v>
      </c>
      <c r="L102" s="120">
        <f>E102*K102</f>
        <v>5.0000000000000001E-3</v>
      </c>
      <c r="O102" s="117">
        <v>20</v>
      </c>
      <c r="P102" s="117" t="s">
        <v>148</v>
      </c>
      <c r="V102" s="121" t="s">
        <v>226</v>
      </c>
      <c r="W102" s="122">
        <v>0.105</v>
      </c>
      <c r="Z102" s="117" t="s">
        <v>250</v>
      </c>
      <c r="AA102" s="117">
        <v>880508</v>
      </c>
      <c r="AB102" s="117">
        <v>7</v>
      </c>
    </row>
    <row r="103" spans="1:28" ht="25.5">
      <c r="A103" s="114">
        <v>69</v>
      </c>
      <c r="B103" s="115" t="s">
        <v>243</v>
      </c>
      <c r="C103" s="116" t="s">
        <v>325</v>
      </c>
      <c r="D103" s="123" t="s">
        <v>326</v>
      </c>
      <c r="F103" s="117" t="s">
        <v>239</v>
      </c>
      <c r="H103" s="119">
        <f t="shared" si="11"/>
        <v>0</v>
      </c>
      <c r="J103" s="119">
        <f t="shared" si="10"/>
        <v>0</v>
      </c>
      <c r="O103" s="117">
        <v>20</v>
      </c>
      <c r="P103" s="117" t="s">
        <v>148</v>
      </c>
      <c r="V103" s="121" t="s">
        <v>226</v>
      </c>
      <c r="Z103" s="117" t="s">
        <v>264</v>
      </c>
      <c r="AA103" s="117">
        <v>8899880501601</v>
      </c>
      <c r="AB103" s="117">
        <v>1</v>
      </c>
    </row>
    <row r="104" spans="1:28" ht="25.5">
      <c r="A104" s="114">
        <v>70</v>
      </c>
      <c r="B104" s="115" t="s">
        <v>243</v>
      </c>
      <c r="C104" s="116" t="s">
        <v>327</v>
      </c>
      <c r="D104" s="123" t="s">
        <v>328</v>
      </c>
      <c r="F104" s="117" t="s">
        <v>239</v>
      </c>
      <c r="H104" s="119">
        <f t="shared" si="11"/>
        <v>0</v>
      </c>
      <c r="J104" s="119">
        <f t="shared" si="10"/>
        <v>0</v>
      </c>
      <c r="O104" s="117">
        <v>20</v>
      </c>
      <c r="P104" s="117" t="s">
        <v>148</v>
      </c>
      <c r="V104" s="121" t="s">
        <v>226</v>
      </c>
      <c r="Z104" s="117" t="s">
        <v>264</v>
      </c>
      <c r="AA104" s="117">
        <v>8899880</v>
      </c>
      <c r="AB104" s="117">
        <v>1</v>
      </c>
    </row>
    <row r="105" spans="1:28">
      <c r="D105" s="134" t="s">
        <v>329</v>
      </c>
      <c r="E105" s="135">
        <f>J105</f>
        <v>0</v>
      </c>
      <c r="H105" s="135">
        <f>SUM(H85:H104)</f>
        <v>0</v>
      </c>
      <c r="I105" s="135">
        <f>SUM(I85:I104)</f>
        <v>0</v>
      </c>
      <c r="J105" s="135">
        <f>SUM(J85:J104)</f>
        <v>0</v>
      </c>
      <c r="L105" s="136">
        <f>SUM(L85:L104)</f>
        <v>0.15707000000000004</v>
      </c>
      <c r="N105" s="137">
        <f>SUM(N85:N104)</f>
        <v>0.20699999999999999</v>
      </c>
      <c r="W105" s="122">
        <f>SUM(W85:W104)</f>
        <v>27.432000000000002</v>
      </c>
    </row>
    <row r="107" spans="1:28">
      <c r="B107" s="116" t="s">
        <v>97</v>
      </c>
    </row>
    <row r="108" spans="1:28">
      <c r="A108" s="114">
        <v>71</v>
      </c>
      <c r="B108" s="115" t="s">
        <v>330</v>
      </c>
      <c r="C108" s="116" t="s">
        <v>331</v>
      </c>
      <c r="D108" s="123" t="s">
        <v>332</v>
      </c>
      <c r="E108" s="118">
        <v>2</v>
      </c>
      <c r="F108" s="117" t="s">
        <v>249</v>
      </c>
      <c r="H108" s="119">
        <f>ROUND(E108*G108, 2)</f>
        <v>0</v>
      </c>
      <c r="J108" s="119">
        <f>ROUND(E108*G108, 2)</f>
        <v>0</v>
      </c>
      <c r="K108" s="120">
        <v>1.2E-4</v>
      </c>
      <c r="L108" s="120">
        <f>E108*K108</f>
        <v>2.4000000000000001E-4</v>
      </c>
      <c r="O108" s="117">
        <v>20</v>
      </c>
      <c r="P108" s="117" t="s">
        <v>148</v>
      </c>
      <c r="V108" s="121" t="s">
        <v>226</v>
      </c>
      <c r="W108" s="122">
        <v>0.33200000000000002</v>
      </c>
      <c r="Z108" s="117" t="s">
        <v>333</v>
      </c>
      <c r="AA108" s="117">
        <v>502044902644</v>
      </c>
      <c r="AB108" s="117">
        <v>1</v>
      </c>
    </row>
    <row r="109" spans="1:28">
      <c r="A109" s="114">
        <v>72</v>
      </c>
      <c r="B109" s="115" t="s">
        <v>330</v>
      </c>
      <c r="C109" s="116" t="s">
        <v>334</v>
      </c>
      <c r="D109" s="123" t="s">
        <v>335</v>
      </c>
      <c r="E109" s="118">
        <v>2</v>
      </c>
      <c r="F109" s="117" t="s">
        <v>249</v>
      </c>
      <c r="H109" s="119">
        <f>ROUND(E109*G109, 2)</f>
        <v>0</v>
      </c>
      <c r="J109" s="119">
        <f>ROUND(E109*G109, 2)</f>
        <v>0</v>
      </c>
      <c r="O109" s="117">
        <v>20</v>
      </c>
      <c r="P109" s="117" t="s">
        <v>148</v>
      </c>
      <c r="V109" s="121" t="s">
        <v>226</v>
      </c>
      <c r="W109" s="122">
        <v>0.33</v>
      </c>
      <c r="Z109" s="117" t="s">
        <v>333</v>
      </c>
      <c r="AA109" s="117">
        <v>8904030002004</v>
      </c>
      <c r="AB109" s="117">
        <v>1</v>
      </c>
    </row>
    <row r="110" spans="1:28">
      <c r="A110" s="114">
        <v>73</v>
      </c>
      <c r="B110" s="115" t="s">
        <v>228</v>
      </c>
      <c r="C110" s="116" t="s">
        <v>336</v>
      </c>
      <c r="D110" s="123" t="s">
        <v>337</v>
      </c>
      <c r="E110" s="118">
        <v>2</v>
      </c>
      <c r="F110" s="117" t="s">
        <v>249</v>
      </c>
      <c r="I110" s="119">
        <f>ROUND(E110*G110, 2)</f>
        <v>0</v>
      </c>
      <c r="J110" s="119">
        <f>ROUND(E110*G110, 2)</f>
        <v>0</v>
      </c>
      <c r="O110" s="117">
        <v>20</v>
      </c>
      <c r="P110" s="117" t="s">
        <v>148</v>
      </c>
      <c r="V110" s="121" t="s">
        <v>54</v>
      </c>
      <c r="Z110" s="117" t="s">
        <v>338</v>
      </c>
      <c r="AA110" s="117" t="s">
        <v>148</v>
      </c>
      <c r="AB110" s="117">
        <v>8</v>
      </c>
    </row>
    <row r="111" spans="1:28" ht="25.5">
      <c r="A111" s="114">
        <v>74</v>
      </c>
      <c r="B111" s="115" t="s">
        <v>330</v>
      </c>
      <c r="C111" s="116" t="s">
        <v>339</v>
      </c>
      <c r="D111" s="123" t="s">
        <v>340</v>
      </c>
      <c r="F111" s="117" t="s">
        <v>239</v>
      </c>
      <c r="H111" s="119">
        <f>ROUND(E111*G111, 2)</f>
        <v>0</v>
      </c>
      <c r="J111" s="119">
        <f>ROUND(E111*G111, 2)</f>
        <v>0</v>
      </c>
      <c r="O111" s="117">
        <v>20</v>
      </c>
      <c r="P111" s="117" t="s">
        <v>148</v>
      </c>
      <c r="V111" s="121" t="s">
        <v>226</v>
      </c>
      <c r="Z111" s="117" t="s">
        <v>333</v>
      </c>
      <c r="AA111" s="117">
        <v>8999890401601</v>
      </c>
      <c r="AB111" s="117">
        <v>1</v>
      </c>
    </row>
    <row r="112" spans="1:28">
      <c r="A112" s="114">
        <v>75</v>
      </c>
      <c r="B112" s="115" t="s">
        <v>330</v>
      </c>
      <c r="C112" s="116" t="s">
        <v>341</v>
      </c>
      <c r="D112" s="123" t="s">
        <v>342</v>
      </c>
      <c r="F112" s="117" t="s">
        <v>239</v>
      </c>
      <c r="H112" s="119">
        <f>ROUND(E112*G112, 2)</f>
        <v>0</v>
      </c>
      <c r="J112" s="119">
        <f>ROUND(E112*G112, 2)</f>
        <v>0</v>
      </c>
      <c r="O112" s="117">
        <v>20</v>
      </c>
      <c r="P112" s="117" t="s">
        <v>148</v>
      </c>
      <c r="V112" s="121" t="s">
        <v>226</v>
      </c>
      <c r="Z112" s="117" t="s">
        <v>333</v>
      </c>
      <c r="AA112" s="117">
        <v>899989</v>
      </c>
      <c r="AB112" s="117">
        <v>1</v>
      </c>
    </row>
    <row r="113" spans="1:28">
      <c r="D113" s="134" t="s">
        <v>343</v>
      </c>
      <c r="E113" s="135">
        <f>J113</f>
        <v>0</v>
      </c>
      <c r="H113" s="135">
        <f>SUM(H107:H112)</f>
        <v>0</v>
      </c>
      <c r="I113" s="135">
        <f>SUM(I107:I112)</f>
        <v>0</v>
      </c>
      <c r="J113" s="135">
        <f>SUM(J107:J112)</f>
        <v>0</v>
      </c>
      <c r="L113" s="136">
        <f>SUM(L107:L112)</f>
        <v>2.4000000000000001E-4</v>
      </c>
      <c r="N113" s="137">
        <f>SUM(N107:N112)</f>
        <v>0</v>
      </c>
      <c r="W113" s="122">
        <f>SUM(W107:W112)</f>
        <v>0.66200000000000003</v>
      </c>
    </row>
    <row r="115" spans="1:28">
      <c r="B115" s="116" t="s">
        <v>98</v>
      </c>
    </row>
    <row r="116" spans="1:28">
      <c r="A116" s="114">
        <v>76</v>
      </c>
      <c r="B116" s="115" t="s">
        <v>330</v>
      </c>
      <c r="C116" s="116" t="s">
        <v>344</v>
      </c>
      <c r="D116" s="123" t="s">
        <v>345</v>
      </c>
      <c r="E116" s="118">
        <v>15.2</v>
      </c>
      <c r="F116" s="117" t="s">
        <v>166</v>
      </c>
      <c r="H116" s="119">
        <f>ROUND(E116*G116, 2)</f>
        <v>0</v>
      </c>
      <c r="J116" s="119">
        <f t="shared" ref="J116:J125" si="12">ROUND(E116*G116, 2)</f>
        <v>0</v>
      </c>
      <c r="M116" s="118">
        <v>0.01</v>
      </c>
      <c r="N116" s="118">
        <f>E116*M116</f>
        <v>0.152</v>
      </c>
      <c r="O116" s="117">
        <v>20</v>
      </c>
      <c r="P116" s="117" t="s">
        <v>148</v>
      </c>
      <c r="V116" s="121" t="s">
        <v>226</v>
      </c>
      <c r="W116" s="122">
        <v>1.246</v>
      </c>
      <c r="Z116" s="117" t="s">
        <v>333</v>
      </c>
      <c r="AA116" s="117">
        <v>502045002670</v>
      </c>
      <c r="AB116" s="117">
        <v>1</v>
      </c>
    </row>
    <row r="117" spans="1:28">
      <c r="A117" s="114">
        <v>77</v>
      </c>
      <c r="B117" s="115" t="s">
        <v>330</v>
      </c>
      <c r="C117" s="116" t="s">
        <v>346</v>
      </c>
      <c r="D117" s="123" t="s">
        <v>347</v>
      </c>
      <c r="E117" s="118">
        <v>4</v>
      </c>
      <c r="F117" s="117" t="s">
        <v>348</v>
      </c>
      <c r="H117" s="119">
        <f>ROUND(E117*G117, 2)</f>
        <v>0</v>
      </c>
      <c r="J117" s="119">
        <f t="shared" si="12"/>
        <v>0</v>
      </c>
      <c r="M117" s="118">
        <v>4.0000000000000001E-3</v>
      </c>
      <c r="N117" s="118">
        <f>E117*M117</f>
        <v>1.6E-2</v>
      </c>
      <c r="O117" s="117">
        <v>20</v>
      </c>
      <c r="P117" s="117" t="s">
        <v>148</v>
      </c>
      <c r="V117" s="121" t="s">
        <v>226</v>
      </c>
      <c r="W117" s="122">
        <v>0.32800000000000001</v>
      </c>
      <c r="Z117" s="117" t="s">
        <v>189</v>
      </c>
      <c r="AA117" s="117">
        <v>502045003670</v>
      </c>
      <c r="AB117" s="117">
        <v>7</v>
      </c>
    </row>
    <row r="118" spans="1:28">
      <c r="A118" s="114">
        <v>78</v>
      </c>
      <c r="B118" s="115" t="s">
        <v>330</v>
      </c>
      <c r="C118" s="116" t="s">
        <v>349</v>
      </c>
      <c r="D118" s="123" t="s">
        <v>350</v>
      </c>
      <c r="E118" s="118">
        <v>4</v>
      </c>
      <c r="F118" s="117" t="s">
        <v>348</v>
      </c>
      <c r="H118" s="119">
        <f>ROUND(E118*G118, 2)</f>
        <v>0</v>
      </c>
      <c r="J118" s="119">
        <f t="shared" si="12"/>
        <v>0</v>
      </c>
      <c r="K118" s="120">
        <v>3.0000000000000001E-5</v>
      </c>
      <c r="L118" s="120">
        <f>E118*K118</f>
        <v>1.2E-4</v>
      </c>
      <c r="O118" s="117">
        <v>20</v>
      </c>
      <c r="P118" s="117" t="s">
        <v>148</v>
      </c>
      <c r="V118" s="121" t="s">
        <v>226</v>
      </c>
      <c r="W118" s="122">
        <v>0.248</v>
      </c>
      <c r="Z118" s="117" t="s">
        <v>333</v>
      </c>
      <c r="AA118" s="117">
        <v>8905010202059</v>
      </c>
      <c r="AB118" s="117">
        <v>7</v>
      </c>
    </row>
    <row r="119" spans="1:28">
      <c r="A119" s="114">
        <v>79</v>
      </c>
      <c r="B119" s="115" t="s">
        <v>330</v>
      </c>
      <c r="C119" s="116" t="s">
        <v>351</v>
      </c>
      <c r="D119" s="123" t="s">
        <v>352</v>
      </c>
      <c r="E119" s="118">
        <v>2</v>
      </c>
      <c r="F119" s="117" t="s">
        <v>249</v>
      </c>
      <c r="H119" s="119">
        <f>ROUND(E119*G119, 2)</f>
        <v>0</v>
      </c>
      <c r="J119" s="119">
        <f t="shared" si="12"/>
        <v>0</v>
      </c>
      <c r="O119" s="117">
        <v>20</v>
      </c>
      <c r="P119" s="117" t="s">
        <v>148</v>
      </c>
      <c r="V119" s="121" t="s">
        <v>226</v>
      </c>
      <c r="W119" s="122">
        <v>1.034</v>
      </c>
      <c r="Z119" s="117" t="s">
        <v>333</v>
      </c>
      <c r="AA119" s="117">
        <v>8905010202061</v>
      </c>
      <c r="AB119" s="117">
        <v>1</v>
      </c>
    </row>
    <row r="120" spans="1:28" ht="25.5">
      <c r="A120" s="114">
        <v>80</v>
      </c>
      <c r="B120" s="115" t="s">
        <v>330</v>
      </c>
      <c r="C120" s="116" t="s">
        <v>353</v>
      </c>
      <c r="D120" s="123" t="s">
        <v>354</v>
      </c>
      <c r="E120" s="118">
        <v>2</v>
      </c>
      <c r="F120" s="117" t="s">
        <v>249</v>
      </c>
      <c r="H120" s="119">
        <f>ROUND(E120*G120, 2)</f>
        <v>0</v>
      </c>
      <c r="J120" s="119">
        <f t="shared" si="12"/>
        <v>0</v>
      </c>
      <c r="O120" s="117">
        <v>20</v>
      </c>
      <c r="P120" s="117" t="s">
        <v>148</v>
      </c>
      <c r="V120" s="121" t="s">
        <v>226</v>
      </c>
      <c r="W120" s="122">
        <v>2.0179999999999998</v>
      </c>
      <c r="Z120" s="117" t="s">
        <v>333</v>
      </c>
      <c r="AA120" s="117">
        <v>8905010202076</v>
      </c>
      <c r="AB120" s="117">
        <v>1</v>
      </c>
    </row>
    <row r="121" spans="1:28" ht="25.5">
      <c r="A121" s="114">
        <v>81</v>
      </c>
      <c r="B121" s="115" t="s">
        <v>228</v>
      </c>
      <c r="C121" s="116" t="s">
        <v>355</v>
      </c>
      <c r="D121" s="123" t="s">
        <v>356</v>
      </c>
      <c r="E121" s="118">
        <v>2</v>
      </c>
      <c r="F121" s="117" t="s">
        <v>249</v>
      </c>
      <c r="I121" s="119">
        <f>ROUND(E121*G121, 2)</f>
        <v>0</v>
      </c>
      <c r="J121" s="119">
        <f t="shared" si="12"/>
        <v>0</v>
      </c>
      <c r="K121" s="120">
        <v>4.2320000000000003E-2</v>
      </c>
      <c r="L121" s="120">
        <f>E121*K121</f>
        <v>8.4640000000000007E-2</v>
      </c>
      <c r="O121" s="117">
        <v>20</v>
      </c>
      <c r="P121" s="117" t="s">
        <v>148</v>
      </c>
      <c r="V121" s="121" t="s">
        <v>54</v>
      </c>
      <c r="Z121" s="117" t="s">
        <v>357</v>
      </c>
      <c r="AA121" s="117" t="s">
        <v>148</v>
      </c>
      <c r="AB121" s="117">
        <v>8</v>
      </c>
    </row>
    <row r="122" spans="1:28">
      <c r="A122" s="114">
        <v>82</v>
      </c>
      <c r="B122" s="115" t="s">
        <v>330</v>
      </c>
      <c r="C122" s="116" t="s">
        <v>358</v>
      </c>
      <c r="D122" s="123" t="s">
        <v>359</v>
      </c>
      <c r="E122" s="118">
        <v>48.8</v>
      </c>
      <c r="F122" s="117" t="s">
        <v>166</v>
      </c>
      <c r="H122" s="119">
        <f>ROUND(E122*G122, 2)</f>
        <v>0</v>
      </c>
      <c r="J122" s="119">
        <f t="shared" si="12"/>
        <v>0</v>
      </c>
      <c r="O122" s="117">
        <v>20</v>
      </c>
      <c r="P122" s="117" t="s">
        <v>148</v>
      </c>
      <c r="V122" s="121" t="s">
        <v>226</v>
      </c>
      <c r="W122" s="122">
        <v>1.5129999999999999</v>
      </c>
      <c r="Z122" s="117" t="s">
        <v>333</v>
      </c>
      <c r="AA122" s="117">
        <v>8905019000820</v>
      </c>
      <c r="AB122" s="117">
        <v>1</v>
      </c>
    </row>
    <row r="123" spans="1:28" ht="25.5">
      <c r="A123" s="114">
        <v>83</v>
      </c>
      <c r="B123" s="115" t="s">
        <v>330</v>
      </c>
      <c r="C123" s="116" t="s">
        <v>360</v>
      </c>
      <c r="D123" s="123" t="s">
        <v>361</v>
      </c>
      <c r="E123" s="118">
        <v>48.8</v>
      </c>
      <c r="F123" s="117" t="s">
        <v>166</v>
      </c>
      <c r="H123" s="119">
        <f>ROUND(E123*G123, 2)</f>
        <v>0</v>
      </c>
      <c r="J123" s="119">
        <f t="shared" si="12"/>
        <v>0</v>
      </c>
      <c r="O123" s="117">
        <v>20</v>
      </c>
      <c r="P123" s="117" t="s">
        <v>148</v>
      </c>
      <c r="V123" s="121" t="s">
        <v>226</v>
      </c>
      <c r="W123" s="122">
        <v>2.5379999999999998</v>
      </c>
      <c r="Z123" s="117" t="s">
        <v>333</v>
      </c>
      <c r="AA123" s="117">
        <v>8905900000001</v>
      </c>
      <c r="AB123" s="117">
        <v>1</v>
      </c>
    </row>
    <row r="124" spans="1:28" ht="25.5">
      <c r="A124" s="114">
        <v>84</v>
      </c>
      <c r="B124" s="115" t="s">
        <v>330</v>
      </c>
      <c r="C124" s="116" t="s">
        <v>362</v>
      </c>
      <c r="D124" s="123" t="s">
        <v>363</v>
      </c>
      <c r="F124" s="117" t="s">
        <v>239</v>
      </c>
      <c r="H124" s="119">
        <f>ROUND(E124*G124, 2)</f>
        <v>0</v>
      </c>
      <c r="J124" s="119">
        <f t="shared" si="12"/>
        <v>0</v>
      </c>
      <c r="O124" s="117">
        <v>20</v>
      </c>
      <c r="P124" s="117" t="s">
        <v>148</v>
      </c>
      <c r="V124" s="121" t="s">
        <v>226</v>
      </c>
      <c r="Z124" s="117" t="s">
        <v>333</v>
      </c>
      <c r="AA124" s="117">
        <v>8999890501601</v>
      </c>
      <c r="AB124" s="117">
        <v>1</v>
      </c>
    </row>
    <row r="125" spans="1:28" ht="25.5">
      <c r="A125" s="114">
        <v>85</v>
      </c>
      <c r="B125" s="115" t="s">
        <v>330</v>
      </c>
      <c r="C125" s="116" t="s">
        <v>364</v>
      </c>
      <c r="D125" s="123" t="s">
        <v>365</v>
      </c>
      <c r="F125" s="117" t="s">
        <v>239</v>
      </c>
      <c r="H125" s="119">
        <f>ROUND(E125*G125, 2)</f>
        <v>0</v>
      </c>
      <c r="J125" s="119">
        <f t="shared" si="12"/>
        <v>0</v>
      </c>
      <c r="O125" s="117">
        <v>20</v>
      </c>
      <c r="P125" s="117" t="s">
        <v>148</v>
      </c>
      <c r="V125" s="121" t="s">
        <v>226</v>
      </c>
      <c r="Z125" s="117" t="s">
        <v>333</v>
      </c>
      <c r="AA125" s="117">
        <v>899989</v>
      </c>
      <c r="AB125" s="117">
        <v>1</v>
      </c>
    </row>
    <row r="126" spans="1:28">
      <c r="D126" s="134" t="s">
        <v>366</v>
      </c>
      <c r="E126" s="135">
        <f>J126</f>
        <v>0</v>
      </c>
      <c r="H126" s="135">
        <f>SUM(H115:H125)</f>
        <v>0</v>
      </c>
      <c r="I126" s="135">
        <f>SUM(I115:I125)</f>
        <v>0</v>
      </c>
      <c r="J126" s="135">
        <f>SUM(J115:J125)</f>
        <v>0</v>
      </c>
      <c r="L126" s="136">
        <f>SUM(L115:L125)</f>
        <v>8.4760000000000002E-2</v>
      </c>
      <c r="N126" s="137">
        <f>SUM(N115:N125)</f>
        <v>0.16799999999999998</v>
      </c>
      <c r="W126" s="122">
        <f>SUM(W115:W125)</f>
        <v>8.9249999999999989</v>
      </c>
    </row>
    <row r="128" spans="1:28">
      <c r="B128" s="116" t="s">
        <v>99</v>
      </c>
    </row>
    <row r="129" spans="1:28">
      <c r="A129" s="114">
        <v>86</v>
      </c>
      <c r="B129" s="115" t="s">
        <v>367</v>
      </c>
      <c r="C129" s="116" t="s">
        <v>368</v>
      </c>
      <c r="D129" s="123" t="s">
        <v>369</v>
      </c>
      <c r="E129" s="118">
        <v>14.5</v>
      </c>
      <c r="F129" s="117" t="s">
        <v>166</v>
      </c>
      <c r="H129" s="119">
        <f>ROUND(E129*G129, 2)</f>
        <v>0</v>
      </c>
      <c r="J129" s="119">
        <f>ROUND(E129*G129, 2)</f>
        <v>0</v>
      </c>
      <c r="K129" s="120">
        <v>1.7399999999999999E-2</v>
      </c>
      <c r="L129" s="120">
        <f>E129*K129</f>
        <v>0.25229999999999997</v>
      </c>
      <c r="O129" s="117">
        <v>20</v>
      </c>
      <c r="P129" s="117" t="s">
        <v>148</v>
      </c>
      <c r="V129" s="121" t="s">
        <v>226</v>
      </c>
      <c r="W129" s="122">
        <v>11.686999999999999</v>
      </c>
      <c r="Z129" s="117" t="s">
        <v>167</v>
      </c>
      <c r="AA129" s="117">
        <v>6901020102</v>
      </c>
      <c r="AB129" s="117">
        <v>1</v>
      </c>
    </row>
    <row r="130" spans="1:28" ht="25.5">
      <c r="A130" s="114">
        <v>87</v>
      </c>
      <c r="B130" s="115" t="s">
        <v>367</v>
      </c>
      <c r="C130" s="116" t="s">
        <v>370</v>
      </c>
      <c r="D130" s="123" t="s">
        <v>371</v>
      </c>
      <c r="F130" s="117" t="s">
        <v>239</v>
      </c>
      <c r="H130" s="119">
        <f>ROUND(E130*G130, 2)</f>
        <v>0</v>
      </c>
      <c r="J130" s="119">
        <f>ROUND(E130*G130, 2)</f>
        <v>0</v>
      </c>
      <c r="O130" s="117">
        <v>20</v>
      </c>
      <c r="P130" s="117" t="s">
        <v>148</v>
      </c>
      <c r="V130" s="121" t="s">
        <v>226</v>
      </c>
      <c r="Z130" s="117" t="s">
        <v>372</v>
      </c>
      <c r="AA130" s="117">
        <v>6299620</v>
      </c>
      <c r="AB130" s="117">
        <v>1</v>
      </c>
    </row>
    <row r="131" spans="1:28">
      <c r="A131" s="114">
        <v>88</v>
      </c>
      <c r="B131" s="115" t="s">
        <v>367</v>
      </c>
      <c r="C131" s="116" t="s">
        <v>373</v>
      </c>
      <c r="D131" s="123" t="s">
        <v>374</v>
      </c>
      <c r="F131" s="117" t="s">
        <v>239</v>
      </c>
      <c r="H131" s="119">
        <f>ROUND(E131*G131, 2)</f>
        <v>0</v>
      </c>
      <c r="J131" s="119">
        <f>ROUND(E131*G131, 2)</f>
        <v>0</v>
      </c>
      <c r="O131" s="117">
        <v>20</v>
      </c>
      <c r="P131" s="117" t="s">
        <v>148</v>
      </c>
      <c r="V131" s="121" t="s">
        <v>226</v>
      </c>
      <c r="Z131" s="117" t="s">
        <v>372</v>
      </c>
      <c r="AA131" s="117">
        <v>6299620</v>
      </c>
      <c r="AB131" s="117">
        <v>1</v>
      </c>
    </row>
    <row r="132" spans="1:28">
      <c r="D132" s="134" t="s">
        <v>375</v>
      </c>
      <c r="E132" s="135">
        <f>J132</f>
        <v>0</v>
      </c>
      <c r="H132" s="135">
        <f>SUM(H128:H131)</f>
        <v>0</v>
      </c>
      <c r="I132" s="135">
        <f>SUM(I128:I131)</f>
        <v>0</v>
      </c>
      <c r="J132" s="135">
        <f>SUM(J128:J131)</f>
        <v>0</v>
      </c>
      <c r="L132" s="136">
        <f>SUM(L128:L131)</f>
        <v>0.25229999999999997</v>
      </c>
      <c r="N132" s="137">
        <f>SUM(N128:N131)</f>
        <v>0</v>
      </c>
      <c r="W132" s="122">
        <f>SUM(W128:W131)</f>
        <v>11.686999999999999</v>
      </c>
    </row>
    <row r="134" spans="1:28">
      <c r="B134" s="116" t="s">
        <v>100</v>
      </c>
    </row>
    <row r="135" spans="1:28" ht="25.5">
      <c r="A135" s="114">
        <v>89</v>
      </c>
      <c r="B135" s="115" t="s">
        <v>376</v>
      </c>
      <c r="C135" s="116" t="s">
        <v>377</v>
      </c>
      <c r="D135" s="123" t="s">
        <v>378</v>
      </c>
      <c r="E135" s="118">
        <v>4</v>
      </c>
      <c r="F135" s="117" t="s">
        <v>249</v>
      </c>
      <c r="H135" s="119">
        <f>ROUND(E135*G135, 2)</f>
        <v>0</v>
      </c>
      <c r="J135" s="119">
        <f>ROUND(E135*G135, 2)</f>
        <v>0</v>
      </c>
      <c r="O135" s="117">
        <v>20</v>
      </c>
      <c r="P135" s="117" t="s">
        <v>148</v>
      </c>
      <c r="V135" s="121" t="s">
        <v>226</v>
      </c>
      <c r="W135" s="122">
        <v>8.36</v>
      </c>
      <c r="Z135" s="117" t="s">
        <v>372</v>
      </c>
      <c r="AA135" s="117">
        <v>660701</v>
      </c>
      <c r="AB135" s="117">
        <v>7</v>
      </c>
    </row>
    <row r="136" spans="1:28">
      <c r="A136" s="114">
        <v>90</v>
      </c>
      <c r="B136" s="115" t="s">
        <v>376</v>
      </c>
      <c r="C136" s="116" t="s">
        <v>379</v>
      </c>
      <c r="D136" s="123" t="s">
        <v>380</v>
      </c>
      <c r="E136" s="118">
        <v>2</v>
      </c>
      <c r="F136" s="117" t="s">
        <v>249</v>
      </c>
      <c r="H136" s="119">
        <f>ROUND(E136*G136, 2)</f>
        <v>0</v>
      </c>
      <c r="J136" s="119">
        <f>ROUND(E136*G136, 2)</f>
        <v>0</v>
      </c>
      <c r="M136" s="118">
        <v>0.11</v>
      </c>
      <c r="N136" s="118">
        <f>E136*M136</f>
        <v>0.22</v>
      </c>
      <c r="O136" s="117">
        <v>20</v>
      </c>
      <c r="P136" s="117" t="s">
        <v>148</v>
      </c>
      <c r="V136" s="121" t="s">
        <v>226</v>
      </c>
      <c r="W136" s="122">
        <v>1.84</v>
      </c>
      <c r="Z136" s="117" t="s">
        <v>372</v>
      </c>
      <c r="AA136" s="117">
        <v>502020600121</v>
      </c>
      <c r="AB136" s="117">
        <v>7</v>
      </c>
    </row>
    <row r="137" spans="1:28" ht="25.5">
      <c r="A137" s="114">
        <v>91</v>
      </c>
      <c r="B137" s="115" t="s">
        <v>376</v>
      </c>
      <c r="C137" s="116" t="s">
        <v>381</v>
      </c>
      <c r="D137" s="123" t="s">
        <v>382</v>
      </c>
      <c r="F137" s="117" t="s">
        <v>239</v>
      </c>
      <c r="H137" s="119">
        <f>ROUND(E137*G137, 2)</f>
        <v>0</v>
      </c>
      <c r="J137" s="119">
        <f>ROUND(E137*G137, 2)</f>
        <v>0</v>
      </c>
      <c r="O137" s="117">
        <v>20</v>
      </c>
      <c r="P137" s="117" t="s">
        <v>148</v>
      </c>
      <c r="V137" s="121" t="s">
        <v>226</v>
      </c>
      <c r="Z137" s="117" t="s">
        <v>372</v>
      </c>
      <c r="AA137" s="117">
        <v>6699660001601</v>
      </c>
      <c r="AB137" s="117">
        <v>1</v>
      </c>
    </row>
    <row r="138" spans="1:28" ht="25.5">
      <c r="A138" s="114">
        <v>92</v>
      </c>
      <c r="B138" s="115" t="s">
        <v>376</v>
      </c>
      <c r="C138" s="116" t="s">
        <v>383</v>
      </c>
      <c r="D138" s="123" t="s">
        <v>384</v>
      </c>
      <c r="F138" s="117" t="s">
        <v>239</v>
      </c>
      <c r="H138" s="119">
        <f>ROUND(E138*G138, 2)</f>
        <v>0</v>
      </c>
      <c r="J138" s="119">
        <f>ROUND(E138*G138, 2)</f>
        <v>0</v>
      </c>
      <c r="O138" s="117">
        <v>20</v>
      </c>
      <c r="P138" s="117" t="s">
        <v>148</v>
      </c>
      <c r="V138" s="121" t="s">
        <v>226</v>
      </c>
      <c r="Z138" s="117" t="s">
        <v>372</v>
      </c>
      <c r="AA138" s="117">
        <v>669966000</v>
      </c>
      <c r="AB138" s="117">
        <v>1</v>
      </c>
    </row>
    <row r="139" spans="1:28">
      <c r="D139" s="134" t="s">
        <v>385</v>
      </c>
      <c r="E139" s="135">
        <f>J139</f>
        <v>0</v>
      </c>
      <c r="H139" s="135">
        <f>SUM(H134:H138)</f>
        <v>0</v>
      </c>
      <c r="I139" s="135">
        <f>SUM(I134:I138)</f>
        <v>0</v>
      </c>
      <c r="J139" s="135">
        <f>SUM(J134:J138)</f>
        <v>0</v>
      </c>
      <c r="L139" s="136">
        <f>SUM(L134:L138)</f>
        <v>0</v>
      </c>
      <c r="N139" s="137">
        <f>SUM(N134:N138)</f>
        <v>0.22</v>
      </c>
      <c r="W139" s="122">
        <f>SUM(W134:W138)</f>
        <v>10.199999999999999</v>
      </c>
    </row>
    <row r="141" spans="1:28">
      <c r="B141" s="116" t="s">
        <v>101</v>
      </c>
    </row>
    <row r="142" spans="1:28">
      <c r="A142" s="114">
        <v>93</v>
      </c>
      <c r="B142" s="115" t="s">
        <v>386</v>
      </c>
      <c r="C142" s="116" t="s">
        <v>387</v>
      </c>
      <c r="D142" s="123" t="s">
        <v>388</v>
      </c>
      <c r="E142" s="118">
        <v>18.53</v>
      </c>
      <c r="F142" s="117" t="s">
        <v>166</v>
      </c>
      <c r="H142" s="119">
        <f>ROUND(E142*G142, 2)</f>
        <v>0</v>
      </c>
      <c r="J142" s="119">
        <f>ROUND(E142*G142, 2)</f>
        <v>0</v>
      </c>
      <c r="K142" s="120">
        <v>5.6999999999999998E-4</v>
      </c>
      <c r="L142" s="120">
        <f>E142*K142</f>
        <v>1.05621E-2</v>
      </c>
      <c r="O142" s="117">
        <v>20</v>
      </c>
      <c r="P142" s="117" t="s">
        <v>148</v>
      </c>
      <c r="V142" s="121" t="s">
        <v>226</v>
      </c>
      <c r="Z142" s="117" t="s">
        <v>389</v>
      </c>
      <c r="AA142" s="117">
        <v>7101010501029</v>
      </c>
      <c r="AB142" s="117">
        <v>1</v>
      </c>
    </row>
    <row r="143" spans="1:28">
      <c r="A143" s="114">
        <v>94</v>
      </c>
      <c r="B143" s="115" t="s">
        <v>386</v>
      </c>
      <c r="C143" s="116" t="s">
        <v>390</v>
      </c>
      <c r="D143" s="123" t="s">
        <v>391</v>
      </c>
      <c r="E143" s="118">
        <v>18.53</v>
      </c>
      <c r="F143" s="117" t="s">
        <v>166</v>
      </c>
      <c r="H143" s="119">
        <f>ROUND(E143*G143, 2)</f>
        <v>0</v>
      </c>
      <c r="J143" s="119">
        <f>ROUND(E143*G143, 2)</f>
        <v>0</v>
      </c>
      <c r="K143" s="120">
        <v>5.0229999999999997E-2</v>
      </c>
      <c r="L143" s="120">
        <f>E143*K143</f>
        <v>0.93076190000000003</v>
      </c>
      <c r="O143" s="117">
        <v>20</v>
      </c>
      <c r="P143" s="117" t="s">
        <v>148</v>
      </c>
      <c r="V143" s="121" t="s">
        <v>226</v>
      </c>
      <c r="W143" s="122">
        <v>24.088999999999999</v>
      </c>
      <c r="Z143" s="117" t="s">
        <v>389</v>
      </c>
      <c r="AA143" s="117">
        <v>7101010201001</v>
      </c>
      <c r="AB143" s="117">
        <v>1</v>
      </c>
    </row>
    <row r="144" spans="1:28">
      <c r="A144" s="114">
        <v>95</v>
      </c>
      <c r="B144" s="115" t="s">
        <v>228</v>
      </c>
      <c r="C144" s="116" t="s">
        <v>392</v>
      </c>
      <c r="D144" s="123" t="s">
        <v>393</v>
      </c>
      <c r="E144" s="118">
        <v>19.457000000000001</v>
      </c>
      <c r="F144" s="117" t="s">
        <v>166</v>
      </c>
      <c r="I144" s="119">
        <f>ROUND(E144*G144, 2)</f>
        <v>0</v>
      </c>
      <c r="J144" s="119">
        <f>ROUND(E144*G144, 2)</f>
        <v>0</v>
      </c>
      <c r="K144" s="120">
        <v>1.6E-2</v>
      </c>
      <c r="L144" s="120">
        <f>E144*K144</f>
        <v>0.31131200000000003</v>
      </c>
      <c r="O144" s="117">
        <v>20</v>
      </c>
      <c r="P144" s="117" t="s">
        <v>148</v>
      </c>
      <c r="V144" s="121" t="s">
        <v>54</v>
      </c>
      <c r="Z144" s="117" t="s">
        <v>394</v>
      </c>
      <c r="AA144" s="117" t="s">
        <v>148</v>
      </c>
      <c r="AB144" s="117">
        <v>8</v>
      </c>
    </row>
    <row r="145" spans="1:28" ht="25.5">
      <c r="A145" s="114">
        <v>96</v>
      </c>
      <c r="B145" s="115" t="s">
        <v>386</v>
      </c>
      <c r="C145" s="116" t="s">
        <v>395</v>
      </c>
      <c r="D145" s="123" t="s">
        <v>396</v>
      </c>
      <c r="F145" s="117" t="s">
        <v>239</v>
      </c>
      <c r="H145" s="119">
        <f>ROUND(E145*G145, 2)</f>
        <v>0</v>
      </c>
      <c r="J145" s="119">
        <f>ROUND(E145*G145, 2)</f>
        <v>0</v>
      </c>
      <c r="O145" s="117">
        <v>20</v>
      </c>
      <c r="P145" s="117" t="s">
        <v>148</v>
      </c>
      <c r="V145" s="121" t="s">
        <v>226</v>
      </c>
      <c r="Z145" s="117" t="s">
        <v>389</v>
      </c>
      <c r="AA145" s="117">
        <v>7199710</v>
      </c>
      <c r="AB145" s="117">
        <v>1</v>
      </c>
    </row>
    <row r="146" spans="1:28" ht="25.5">
      <c r="A146" s="114">
        <v>97</v>
      </c>
      <c r="B146" s="115" t="s">
        <v>386</v>
      </c>
      <c r="C146" s="116" t="s">
        <v>397</v>
      </c>
      <c r="D146" s="123" t="s">
        <v>398</v>
      </c>
      <c r="F146" s="117" t="s">
        <v>239</v>
      </c>
      <c r="H146" s="119">
        <f>ROUND(E146*G146, 2)</f>
        <v>0</v>
      </c>
      <c r="J146" s="119">
        <f>ROUND(E146*G146, 2)</f>
        <v>0</v>
      </c>
      <c r="O146" s="117">
        <v>20</v>
      </c>
      <c r="P146" s="117" t="s">
        <v>148</v>
      </c>
      <c r="V146" s="121" t="s">
        <v>226</v>
      </c>
      <c r="Z146" s="117" t="s">
        <v>389</v>
      </c>
      <c r="AA146" s="117">
        <v>7199710</v>
      </c>
      <c r="AB146" s="117">
        <v>1</v>
      </c>
    </row>
    <row r="147" spans="1:28">
      <c r="D147" s="134" t="s">
        <v>399</v>
      </c>
      <c r="E147" s="135">
        <f>J147</f>
        <v>0</v>
      </c>
      <c r="H147" s="135">
        <f>SUM(H141:H146)</f>
        <v>0</v>
      </c>
      <c r="I147" s="135">
        <f>SUM(I141:I146)</f>
        <v>0</v>
      </c>
      <c r="J147" s="135">
        <f>SUM(J141:J146)</f>
        <v>0</v>
      </c>
      <c r="L147" s="136">
        <f>SUM(L141:L146)</f>
        <v>1.2526360000000001</v>
      </c>
      <c r="N147" s="137">
        <f>SUM(N141:N146)</f>
        <v>0</v>
      </c>
      <c r="W147" s="122">
        <f>SUM(W141:W146)</f>
        <v>24.088999999999999</v>
      </c>
    </row>
    <row r="149" spans="1:28">
      <c r="B149" s="116" t="s">
        <v>102</v>
      </c>
    </row>
    <row r="150" spans="1:28">
      <c r="A150" s="114">
        <v>98</v>
      </c>
      <c r="B150" s="115" t="s">
        <v>386</v>
      </c>
      <c r="C150" s="116" t="s">
        <v>400</v>
      </c>
      <c r="D150" s="123" t="s">
        <v>401</v>
      </c>
      <c r="E150" s="118">
        <v>49.48</v>
      </c>
      <c r="F150" s="117" t="s">
        <v>166</v>
      </c>
      <c r="H150" s="119">
        <f>ROUND(E150*G150, 2)</f>
        <v>0</v>
      </c>
      <c r="J150" s="119">
        <f t="shared" ref="J150:J156" si="13">ROUND(E150*G150, 2)</f>
        <v>0</v>
      </c>
      <c r="K150" s="120">
        <v>3.9120000000000002E-2</v>
      </c>
      <c r="L150" s="120">
        <f>E150*K150</f>
        <v>1.9356575999999999</v>
      </c>
      <c r="O150" s="117">
        <v>20</v>
      </c>
      <c r="P150" s="117" t="s">
        <v>148</v>
      </c>
      <c r="V150" s="121" t="s">
        <v>226</v>
      </c>
      <c r="W150" s="122">
        <v>98.168000000000006</v>
      </c>
      <c r="Z150" s="117" t="s">
        <v>389</v>
      </c>
      <c r="AA150" s="117">
        <v>7102010101001</v>
      </c>
      <c r="AB150" s="117">
        <v>1</v>
      </c>
    </row>
    <row r="151" spans="1:28">
      <c r="A151" s="114">
        <v>99</v>
      </c>
      <c r="B151" s="115" t="s">
        <v>228</v>
      </c>
      <c r="C151" s="116" t="s">
        <v>402</v>
      </c>
      <c r="D151" s="123" t="s">
        <v>403</v>
      </c>
      <c r="E151" s="118">
        <v>5.0999999999999996</v>
      </c>
      <c r="F151" s="117" t="s">
        <v>404</v>
      </c>
      <c r="I151" s="119">
        <f>ROUND(E151*G151, 2)</f>
        <v>0</v>
      </c>
      <c r="J151" s="119">
        <f t="shared" si="13"/>
        <v>0</v>
      </c>
      <c r="K151" s="120">
        <v>1E-3</v>
      </c>
      <c r="L151" s="120">
        <f>E151*K151</f>
        <v>5.0999999999999995E-3</v>
      </c>
      <c r="O151" s="117">
        <v>20</v>
      </c>
      <c r="P151" s="117" t="s">
        <v>148</v>
      </c>
      <c r="V151" s="121" t="s">
        <v>54</v>
      </c>
      <c r="Z151" s="117" t="s">
        <v>405</v>
      </c>
      <c r="AA151" s="117" t="s">
        <v>148</v>
      </c>
      <c r="AB151" s="117">
        <v>8</v>
      </c>
    </row>
    <row r="152" spans="1:28">
      <c r="A152" s="114">
        <v>100</v>
      </c>
      <c r="B152" s="115" t="s">
        <v>228</v>
      </c>
      <c r="C152" s="116" t="s">
        <v>406</v>
      </c>
      <c r="D152" s="123" t="s">
        <v>407</v>
      </c>
      <c r="E152" s="118">
        <v>51.954000000000001</v>
      </c>
      <c r="F152" s="117" t="s">
        <v>166</v>
      </c>
      <c r="I152" s="119">
        <f>ROUND(E152*G152, 2)</f>
        <v>0</v>
      </c>
      <c r="J152" s="119">
        <f t="shared" si="13"/>
        <v>0</v>
      </c>
      <c r="K152" s="120">
        <v>9.4999999999999998E-3</v>
      </c>
      <c r="L152" s="120">
        <f>E152*K152</f>
        <v>0.49356299999999997</v>
      </c>
      <c r="O152" s="117">
        <v>20</v>
      </c>
      <c r="P152" s="117" t="s">
        <v>148</v>
      </c>
      <c r="V152" s="121" t="s">
        <v>54</v>
      </c>
      <c r="Z152" s="117" t="s">
        <v>394</v>
      </c>
      <c r="AA152" s="117" t="s">
        <v>148</v>
      </c>
      <c r="AB152" s="117">
        <v>8</v>
      </c>
    </row>
    <row r="153" spans="1:28">
      <c r="A153" s="114">
        <v>101</v>
      </c>
      <c r="B153" s="115" t="s">
        <v>386</v>
      </c>
      <c r="C153" s="116" t="s">
        <v>408</v>
      </c>
      <c r="D153" s="123" t="s">
        <v>388</v>
      </c>
      <c r="E153" s="118">
        <v>50.5</v>
      </c>
      <c r="F153" s="117" t="s">
        <v>166</v>
      </c>
      <c r="H153" s="119">
        <f>ROUND(E153*G153, 2)</f>
        <v>0</v>
      </c>
      <c r="J153" s="119">
        <f t="shared" si="13"/>
        <v>0</v>
      </c>
      <c r="K153" s="120">
        <v>2.7E-4</v>
      </c>
      <c r="L153" s="120">
        <f>E153*K153</f>
        <v>1.3635E-2</v>
      </c>
      <c r="O153" s="117">
        <v>20</v>
      </c>
      <c r="P153" s="117" t="s">
        <v>148</v>
      </c>
      <c r="V153" s="121" t="s">
        <v>226</v>
      </c>
      <c r="Z153" s="117" t="s">
        <v>389</v>
      </c>
      <c r="AA153" s="117">
        <v>7102010102019</v>
      </c>
      <c r="AB153" s="117">
        <v>1</v>
      </c>
    </row>
    <row r="154" spans="1:28">
      <c r="A154" s="114">
        <v>102</v>
      </c>
      <c r="B154" s="115" t="s">
        <v>386</v>
      </c>
      <c r="C154" s="116" t="s">
        <v>409</v>
      </c>
      <c r="D154" s="123" t="s">
        <v>410</v>
      </c>
      <c r="E154" s="118">
        <v>62.25</v>
      </c>
      <c r="F154" s="117" t="s">
        <v>200</v>
      </c>
      <c r="H154" s="119">
        <f>ROUND(E154*G154, 2)</f>
        <v>0</v>
      </c>
      <c r="J154" s="119">
        <f t="shared" si="13"/>
        <v>0</v>
      </c>
      <c r="K154" s="120">
        <v>7.5799999999999999E-3</v>
      </c>
      <c r="L154" s="120">
        <f>E154*K154</f>
        <v>0.47185499999999997</v>
      </c>
      <c r="O154" s="117">
        <v>20</v>
      </c>
      <c r="P154" s="117" t="s">
        <v>148</v>
      </c>
      <c r="V154" s="121" t="s">
        <v>226</v>
      </c>
      <c r="W154" s="122">
        <v>36.292000000000002</v>
      </c>
      <c r="Z154" s="117" t="s">
        <v>389</v>
      </c>
      <c r="AA154" s="117">
        <v>7102010</v>
      </c>
      <c r="AB154" s="117">
        <v>1</v>
      </c>
    </row>
    <row r="155" spans="1:28" ht="25.5">
      <c r="A155" s="114">
        <v>103</v>
      </c>
      <c r="B155" s="115" t="s">
        <v>386</v>
      </c>
      <c r="C155" s="116" t="s">
        <v>411</v>
      </c>
      <c r="D155" s="123" t="s">
        <v>412</v>
      </c>
      <c r="F155" s="117" t="s">
        <v>239</v>
      </c>
      <c r="H155" s="119">
        <f>ROUND(E155*G155, 2)</f>
        <v>0</v>
      </c>
      <c r="J155" s="119">
        <f t="shared" si="13"/>
        <v>0</v>
      </c>
      <c r="O155" s="117">
        <v>20</v>
      </c>
      <c r="P155" s="117" t="s">
        <v>148</v>
      </c>
      <c r="V155" s="121" t="s">
        <v>226</v>
      </c>
      <c r="Z155" s="117" t="s">
        <v>389</v>
      </c>
      <c r="AA155" s="117">
        <v>7199710</v>
      </c>
      <c r="AB155" s="117">
        <v>1</v>
      </c>
    </row>
    <row r="156" spans="1:28" ht="25.5">
      <c r="A156" s="114">
        <v>104</v>
      </c>
      <c r="B156" s="115" t="s">
        <v>386</v>
      </c>
      <c r="C156" s="116" t="s">
        <v>413</v>
      </c>
      <c r="D156" s="123" t="s">
        <v>414</v>
      </c>
      <c r="F156" s="117" t="s">
        <v>239</v>
      </c>
      <c r="H156" s="119">
        <f>ROUND(E156*G156, 2)</f>
        <v>0</v>
      </c>
      <c r="J156" s="119">
        <f t="shared" si="13"/>
        <v>0</v>
      </c>
      <c r="O156" s="117">
        <v>20</v>
      </c>
      <c r="P156" s="117" t="s">
        <v>148</v>
      </c>
      <c r="V156" s="121" t="s">
        <v>226</v>
      </c>
      <c r="Z156" s="117" t="s">
        <v>389</v>
      </c>
      <c r="AA156" s="117">
        <v>7199710</v>
      </c>
      <c r="AB156" s="117">
        <v>1</v>
      </c>
    </row>
    <row r="157" spans="1:28">
      <c r="D157" s="134" t="s">
        <v>415</v>
      </c>
      <c r="E157" s="135">
        <f>J157</f>
        <v>0</v>
      </c>
      <c r="H157" s="135">
        <f>SUM(H149:H156)</f>
        <v>0</v>
      </c>
      <c r="I157" s="135">
        <f>SUM(I149:I156)</f>
        <v>0</v>
      </c>
      <c r="J157" s="135">
        <f>SUM(J149:J156)</f>
        <v>0</v>
      </c>
      <c r="L157" s="136">
        <f>SUM(L149:L156)</f>
        <v>2.9198105999999999</v>
      </c>
      <c r="N157" s="137">
        <f>SUM(N149:N156)</f>
        <v>0</v>
      </c>
      <c r="W157" s="122">
        <f>SUM(W149:W156)</f>
        <v>134.46</v>
      </c>
    </row>
    <row r="159" spans="1:28">
      <c r="B159" s="116" t="s">
        <v>103</v>
      </c>
    </row>
    <row r="160" spans="1:28" ht="25.5">
      <c r="A160" s="114">
        <v>105</v>
      </c>
      <c r="B160" s="115" t="s">
        <v>416</v>
      </c>
      <c r="C160" s="116" t="s">
        <v>417</v>
      </c>
      <c r="D160" s="123" t="s">
        <v>418</v>
      </c>
      <c r="E160" s="118">
        <v>1.6</v>
      </c>
      <c r="F160" s="117" t="s">
        <v>166</v>
      </c>
      <c r="H160" s="119">
        <f>ROUND(E160*G160, 2)</f>
        <v>0</v>
      </c>
      <c r="J160" s="119">
        <f>ROUND(E160*G160, 2)</f>
        <v>0</v>
      </c>
      <c r="K160" s="120">
        <v>2.5999999999999998E-4</v>
      </c>
      <c r="L160" s="120">
        <f>E160*K160</f>
        <v>4.1599999999999997E-4</v>
      </c>
      <c r="O160" s="117">
        <v>20</v>
      </c>
      <c r="P160" s="117" t="s">
        <v>148</v>
      </c>
      <c r="V160" s="121" t="s">
        <v>226</v>
      </c>
      <c r="W160" s="122">
        <v>0.60299999999999998</v>
      </c>
      <c r="Z160" s="117" t="s">
        <v>419</v>
      </c>
      <c r="AA160" s="117">
        <v>8401020203003</v>
      </c>
      <c r="AB160" s="117">
        <v>1</v>
      </c>
    </row>
    <row r="161" spans="1:28">
      <c r="A161" s="114">
        <v>106</v>
      </c>
      <c r="B161" s="115" t="s">
        <v>416</v>
      </c>
      <c r="C161" s="116" t="s">
        <v>420</v>
      </c>
      <c r="D161" s="123" t="s">
        <v>421</v>
      </c>
      <c r="E161" s="118">
        <v>1.6</v>
      </c>
      <c r="F161" s="117" t="s">
        <v>166</v>
      </c>
      <c r="H161" s="119">
        <f>ROUND(E161*G161, 2)</f>
        <v>0</v>
      </c>
      <c r="J161" s="119">
        <f>ROUND(E161*G161, 2)</f>
        <v>0</v>
      </c>
      <c r="K161" s="120">
        <v>8.0000000000000007E-5</v>
      </c>
      <c r="L161" s="120">
        <f>E161*K161</f>
        <v>1.2800000000000002E-4</v>
      </c>
      <c r="O161" s="117">
        <v>20</v>
      </c>
      <c r="P161" s="117" t="s">
        <v>148</v>
      </c>
      <c r="V161" s="121" t="s">
        <v>226</v>
      </c>
      <c r="W161" s="122">
        <v>0.21</v>
      </c>
      <c r="Z161" s="117" t="s">
        <v>419</v>
      </c>
      <c r="AA161" s="117">
        <v>8401020201001</v>
      </c>
      <c r="AB161" s="117">
        <v>1</v>
      </c>
    </row>
    <row r="162" spans="1:28">
      <c r="D162" s="134" t="s">
        <v>422</v>
      </c>
      <c r="E162" s="135">
        <f>J162</f>
        <v>0</v>
      </c>
      <c r="H162" s="135">
        <f>SUM(H159:H161)</f>
        <v>0</v>
      </c>
      <c r="I162" s="135">
        <f>SUM(I159:I161)</f>
        <v>0</v>
      </c>
      <c r="J162" s="135">
        <f>SUM(J159:J161)</f>
        <v>0</v>
      </c>
      <c r="L162" s="136">
        <f>SUM(L159:L161)</f>
        <v>5.44E-4</v>
      </c>
      <c r="N162" s="137">
        <f>SUM(N159:N161)</f>
        <v>0</v>
      </c>
      <c r="W162" s="122">
        <f>SUM(W159:W161)</f>
        <v>0.81299999999999994</v>
      </c>
    </row>
    <row r="164" spans="1:28">
      <c r="B164" s="116" t="s">
        <v>104</v>
      </c>
    </row>
    <row r="165" spans="1:28" ht="25.5">
      <c r="A165" s="114">
        <v>107</v>
      </c>
      <c r="B165" s="115" t="s">
        <v>423</v>
      </c>
      <c r="C165" s="116" t="s">
        <v>424</v>
      </c>
      <c r="D165" s="123" t="s">
        <v>425</v>
      </c>
      <c r="E165" s="118">
        <v>78.12</v>
      </c>
      <c r="F165" s="117" t="s">
        <v>166</v>
      </c>
      <c r="H165" s="119">
        <f>ROUND(E165*G165, 2)</f>
        <v>0</v>
      </c>
      <c r="J165" s="119">
        <f>ROUND(E165*G165, 2)</f>
        <v>0</v>
      </c>
      <c r="K165" s="120">
        <v>2.9999999999999997E-4</v>
      </c>
      <c r="L165" s="120">
        <f>E165*K165</f>
        <v>2.3435999999999998E-2</v>
      </c>
      <c r="O165" s="117">
        <v>20</v>
      </c>
      <c r="P165" s="117" t="s">
        <v>148</v>
      </c>
      <c r="V165" s="121" t="s">
        <v>226</v>
      </c>
      <c r="W165" s="122">
        <v>9.9990000000000006</v>
      </c>
      <c r="Z165" s="117" t="s">
        <v>419</v>
      </c>
      <c r="AA165" s="117">
        <v>84020326</v>
      </c>
      <c r="AB165" s="117">
        <v>1</v>
      </c>
    </row>
    <row r="166" spans="1:28">
      <c r="D166" s="134" t="s">
        <v>426</v>
      </c>
      <c r="E166" s="135">
        <f>J166</f>
        <v>0</v>
      </c>
      <c r="H166" s="135">
        <f>SUM(H164:H165)</f>
        <v>0</v>
      </c>
      <c r="I166" s="135">
        <f>SUM(I164:I165)</f>
        <v>0</v>
      </c>
      <c r="J166" s="135">
        <f>SUM(J164:J165)</f>
        <v>0</v>
      </c>
      <c r="L166" s="136">
        <f>SUM(L164:L165)</f>
        <v>2.3435999999999998E-2</v>
      </c>
      <c r="N166" s="137">
        <f>SUM(N164:N165)</f>
        <v>0</v>
      </c>
      <c r="W166" s="122">
        <f>SUM(W164:W165)</f>
        <v>9.9990000000000006</v>
      </c>
    </row>
    <row r="168" spans="1:28">
      <c r="D168" s="134" t="s">
        <v>105</v>
      </c>
      <c r="E168" s="137">
        <f>J168</f>
        <v>0</v>
      </c>
      <c r="H168" s="135">
        <f>+H60+H72+H83+H105+H113+H126+H132+H139+H147+H157+H162+H166</f>
        <v>0</v>
      </c>
      <c r="I168" s="135">
        <f>+I60+I72+I83+I105+I113+I126+I132+I139+I147+I157+I162+I166</f>
        <v>0</v>
      </c>
      <c r="J168" s="135">
        <f>+J60+J72+J83+J105+J113+J126+J132+J139+J147+J157+J162+J166</f>
        <v>0</v>
      </c>
      <c r="L168" s="136">
        <f>+L60+L72+L83+L105+L113+L126+L132+L139+L147+L157+L162+L166</f>
        <v>5.0834032000000002</v>
      </c>
      <c r="N168" s="137">
        <f>+N60+N72+N83+N105+N113+N126+N132+N139+N147+N157+N162+N166</f>
        <v>0.73199999999999998</v>
      </c>
      <c r="W168" s="122">
        <f>+W60+W72+W83+W105+W113+W126+W132+W139+W147+W157+W162+W166</f>
        <v>308.83199999999999</v>
      </c>
    </row>
    <row r="170" spans="1:28">
      <c r="B170" s="133" t="s">
        <v>427</v>
      </c>
    </row>
    <row r="171" spans="1:28">
      <c r="B171" s="116" t="s">
        <v>106</v>
      </c>
    </row>
    <row r="172" spans="1:28">
      <c r="A172" s="114">
        <v>108</v>
      </c>
      <c r="B172" s="115" t="s">
        <v>428</v>
      </c>
      <c r="C172" s="116" t="s">
        <v>429</v>
      </c>
      <c r="D172" s="123" t="s">
        <v>430</v>
      </c>
      <c r="E172" s="118">
        <v>1</v>
      </c>
      <c r="F172" s="117" t="s">
        <v>249</v>
      </c>
      <c r="H172" s="119">
        <f>ROUND(E172*G172, 2)</f>
        <v>0</v>
      </c>
      <c r="J172" s="119">
        <f>ROUND(E172*G172, 2)</f>
        <v>0</v>
      </c>
      <c r="O172" s="117">
        <v>20</v>
      </c>
      <c r="P172" s="117" t="s">
        <v>148</v>
      </c>
      <c r="V172" s="121" t="s">
        <v>32</v>
      </c>
      <c r="Z172" s="117" t="s">
        <v>246</v>
      </c>
      <c r="AA172" s="117" t="s">
        <v>431</v>
      </c>
      <c r="AB172" s="117">
        <v>7</v>
      </c>
    </row>
    <row r="173" spans="1:28">
      <c r="D173" s="134" t="s">
        <v>432</v>
      </c>
      <c r="E173" s="135">
        <f>J173</f>
        <v>0</v>
      </c>
      <c r="H173" s="135">
        <f>SUM(H170:H172)</f>
        <v>0</v>
      </c>
      <c r="I173" s="135">
        <f>SUM(I170:I172)</f>
        <v>0</v>
      </c>
      <c r="J173" s="135">
        <f>SUM(J170:J172)</f>
        <v>0</v>
      </c>
      <c r="L173" s="136">
        <f>SUM(L170:L172)</f>
        <v>0</v>
      </c>
      <c r="N173" s="137">
        <f>SUM(N170:N172)</f>
        <v>0</v>
      </c>
      <c r="W173" s="122">
        <f>SUM(W170:W172)</f>
        <v>0</v>
      </c>
    </row>
    <row r="175" spans="1:28">
      <c r="D175" s="134" t="s">
        <v>107</v>
      </c>
      <c r="E175" s="137">
        <f>J175</f>
        <v>0</v>
      </c>
      <c r="H175" s="135">
        <f>+H173</f>
        <v>0</v>
      </c>
      <c r="I175" s="135">
        <f>+I173</f>
        <v>0</v>
      </c>
      <c r="J175" s="135">
        <f>+J173</f>
        <v>0</v>
      </c>
      <c r="L175" s="136">
        <f>+L173</f>
        <v>0</v>
      </c>
      <c r="N175" s="137">
        <f>+N173</f>
        <v>0</v>
      </c>
      <c r="W175" s="122">
        <f>+W173</f>
        <v>0</v>
      </c>
    </row>
    <row r="177" spans="1:28">
      <c r="B177" s="133" t="s">
        <v>108</v>
      </c>
    </row>
    <row r="178" spans="1:28">
      <c r="B178" s="116" t="s">
        <v>108</v>
      </c>
    </row>
    <row r="179" spans="1:28">
      <c r="A179" s="114">
        <v>109</v>
      </c>
      <c r="B179" s="115" t="s">
        <v>433</v>
      </c>
      <c r="C179" s="116" t="s">
        <v>434</v>
      </c>
      <c r="D179" s="123" t="s">
        <v>435</v>
      </c>
      <c r="E179" s="118">
        <v>12</v>
      </c>
      <c r="F179" s="117" t="s">
        <v>261</v>
      </c>
      <c r="H179" s="119">
        <f>ROUND(E179*G179, 2)</f>
        <v>0</v>
      </c>
      <c r="J179" s="119">
        <f>ROUND(E179*G179, 2)</f>
        <v>0</v>
      </c>
      <c r="O179" s="117">
        <v>20</v>
      </c>
      <c r="P179" s="117" t="s">
        <v>148</v>
      </c>
      <c r="V179" s="121" t="s">
        <v>436</v>
      </c>
      <c r="W179" s="122">
        <v>12</v>
      </c>
      <c r="Z179" s="117" t="s">
        <v>246</v>
      </c>
      <c r="AA179" s="117" t="s">
        <v>148</v>
      </c>
      <c r="AB179" s="117">
        <v>1</v>
      </c>
    </row>
    <row r="180" spans="1:28" ht="25.5">
      <c r="A180" s="114">
        <v>110</v>
      </c>
      <c r="B180" s="115" t="s">
        <v>433</v>
      </c>
      <c r="C180" s="116" t="s">
        <v>437</v>
      </c>
      <c r="D180" s="123" t="s">
        <v>438</v>
      </c>
      <c r="E180" s="118">
        <v>5</v>
      </c>
      <c r="F180" s="117" t="s">
        <v>249</v>
      </c>
      <c r="H180" s="119">
        <f>ROUND(E180*G180, 2)</f>
        <v>0</v>
      </c>
      <c r="J180" s="119">
        <f>ROUND(E180*G180, 2)</f>
        <v>0</v>
      </c>
      <c r="O180" s="117">
        <v>20</v>
      </c>
      <c r="P180" s="117" t="s">
        <v>148</v>
      </c>
      <c r="V180" s="121" t="s">
        <v>436</v>
      </c>
      <c r="W180" s="122">
        <v>5</v>
      </c>
      <c r="Z180" s="117" t="s">
        <v>246</v>
      </c>
      <c r="AA180" s="117" t="s">
        <v>148</v>
      </c>
      <c r="AB180" s="117">
        <v>7</v>
      </c>
    </row>
    <row r="181" spans="1:28">
      <c r="D181" s="134" t="s">
        <v>109</v>
      </c>
      <c r="E181" s="135">
        <f>J181</f>
        <v>0</v>
      </c>
      <c r="H181" s="135">
        <f>SUM(H177:H180)</f>
        <v>0</v>
      </c>
      <c r="I181" s="135">
        <f>SUM(I177:I180)</f>
        <v>0</v>
      </c>
      <c r="J181" s="135">
        <f>SUM(J177:J180)</f>
        <v>0</v>
      </c>
      <c r="L181" s="136">
        <f>SUM(L177:L180)</f>
        <v>0</v>
      </c>
      <c r="N181" s="137">
        <f>SUM(N177:N180)</f>
        <v>0</v>
      </c>
      <c r="W181" s="122">
        <f>SUM(W177:W180)</f>
        <v>17</v>
      </c>
    </row>
    <row r="183" spans="1:28">
      <c r="D183" s="134" t="s">
        <v>109</v>
      </c>
      <c r="E183" s="135">
        <f>J183</f>
        <v>0</v>
      </c>
      <c r="H183" s="135">
        <f>+H181</f>
        <v>0</v>
      </c>
      <c r="I183" s="135">
        <f>+I181</f>
        <v>0</v>
      </c>
      <c r="J183" s="135">
        <f>+J181</f>
        <v>0</v>
      </c>
      <c r="L183" s="136">
        <f>+L181</f>
        <v>0</v>
      </c>
      <c r="N183" s="137">
        <f>+N181</f>
        <v>0</v>
      </c>
      <c r="W183" s="122">
        <f>+W181</f>
        <v>17</v>
      </c>
    </row>
    <row r="185" spans="1:28">
      <c r="D185" s="138" t="s">
        <v>110</v>
      </c>
      <c r="E185" s="135">
        <f>J185</f>
        <v>0</v>
      </c>
      <c r="H185" s="135">
        <f>+H50+H168+H175+H183</f>
        <v>0</v>
      </c>
      <c r="I185" s="135">
        <f>+I50+I168+I175+I183</f>
        <v>0</v>
      </c>
      <c r="J185" s="135">
        <f>+J50+J168+J175+J183</f>
        <v>0</v>
      </c>
      <c r="L185" s="136">
        <f>+L50+L168+L175+L183</f>
        <v>11.2253936</v>
      </c>
      <c r="N185" s="137">
        <f>+N50+N168+N175+N183</f>
        <v>19.915560000000003</v>
      </c>
      <c r="W185" s="122">
        <f>+W50+W168+W175+W183</f>
        <v>541.37300000000005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Kardosova</dc:creator>
  <cp:lastModifiedBy>Kristak</cp:lastModifiedBy>
  <cp:lastPrinted>2015-06-24T10:22:42Z</cp:lastPrinted>
  <dcterms:created xsi:type="dcterms:W3CDTF">1999-04-06T07:39:42Z</dcterms:created>
  <dcterms:modified xsi:type="dcterms:W3CDTF">2015-07-10T05:21:02Z</dcterms:modified>
</cp:coreProperties>
</file>