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9" i="3" s="1"/>
  <c r="H21" i="3" s="1"/>
  <c r="H15" i="3"/>
  <c r="H16" i="3"/>
  <c r="H17" i="3"/>
  <c r="H18" i="3"/>
  <c r="H25" i="3"/>
  <c r="H26" i="3"/>
  <c r="H30" i="3" s="1"/>
  <c r="H28" i="3"/>
  <c r="H29" i="3"/>
  <c r="H33" i="3"/>
  <c r="H34" i="3"/>
  <c r="H37" i="3" s="1"/>
  <c r="H35" i="3"/>
  <c r="H36" i="3"/>
  <c r="H40" i="3"/>
  <c r="H41" i="3" s="1"/>
  <c r="H44" i="3"/>
  <c r="H46" i="3"/>
  <c r="H48" i="3"/>
  <c r="H51" i="3"/>
  <c r="H53" i="3" s="1"/>
  <c r="H52" i="3"/>
  <c r="I27" i="3"/>
  <c r="I30" i="3"/>
  <c r="I45" i="3"/>
  <c r="I48" i="3" s="1"/>
  <c r="I47" i="3"/>
  <c r="H59" i="3"/>
  <c r="H60" i="3"/>
  <c r="H62" i="3"/>
  <c r="D18" i="1" s="1"/>
  <c r="I30" i="1"/>
  <c r="J30" i="1" s="1"/>
  <c r="J20" i="1"/>
  <c r="F26" i="1"/>
  <c r="J26" i="1"/>
  <c r="F1" i="1"/>
  <c r="J13" i="1"/>
  <c r="J14" i="1"/>
  <c r="F19" i="1"/>
  <c r="J14" i="3"/>
  <c r="J19" i="3" s="1"/>
  <c r="J15" i="3"/>
  <c r="J16" i="3"/>
  <c r="J17" i="3"/>
  <c r="J18" i="3"/>
  <c r="J25" i="3"/>
  <c r="J26" i="3"/>
  <c r="J30" i="3" s="1"/>
  <c r="J27" i="3"/>
  <c r="J28" i="3"/>
  <c r="J29" i="3"/>
  <c r="J33" i="3"/>
  <c r="J34" i="3"/>
  <c r="J35" i="3"/>
  <c r="J36" i="3"/>
  <c r="J37" i="3" s="1"/>
  <c r="E37" i="3" s="1"/>
  <c r="J40" i="3"/>
  <c r="J41" i="3"/>
  <c r="E41" i="3" s="1"/>
  <c r="J44" i="3"/>
  <c r="J45" i="3"/>
  <c r="J46" i="3"/>
  <c r="J47" i="3"/>
  <c r="J48" i="3"/>
  <c r="J51" i="3"/>
  <c r="J53" i="3" s="1"/>
  <c r="E53" i="3" s="1"/>
  <c r="J52" i="3"/>
  <c r="J59" i="3"/>
  <c r="J60" i="3" s="1"/>
  <c r="L62" i="3"/>
  <c r="W60" i="3"/>
  <c r="W62" i="3" s="1"/>
  <c r="N60" i="3"/>
  <c r="N62" i="3" s="1"/>
  <c r="L60" i="3"/>
  <c r="I60" i="3"/>
  <c r="I62" i="3" s="1"/>
  <c r="E18" i="1" s="1"/>
  <c r="W53" i="3"/>
  <c r="N53" i="3"/>
  <c r="I53" i="3"/>
  <c r="L52" i="3"/>
  <c r="L53" i="3" s="1"/>
  <c r="L51" i="3"/>
  <c r="W48" i="3"/>
  <c r="E48" i="3"/>
  <c r="N48" i="3"/>
  <c r="L46" i="3"/>
  <c r="L45" i="3"/>
  <c r="L48" i="3" s="1"/>
  <c r="W41" i="3"/>
  <c r="W55" i="3" s="1"/>
  <c r="N41" i="3"/>
  <c r="L41" i="3"/>
  <c r="I41" i="3"/>
  <c r="N40" i="3"/>
  <c r="W37" i="3"/>
  <c r="N37" i="3"/>
  <c r="I37" i="3"/>
  <c r="I55" i="3" s="1"/>
  <c r="E17" i="1" s="1"/>
  <c r="N34" i="3"/>
  <c r="L33" i="3"/>
  <c r="L37" i="3" s="1"/>
  <c r="W30" i="3"/>
  <c r="N30" i="3"/>
  <c r="N55" i="3" s="1"/>
  <c r="L30" i="3"/>
  <c r="L27" i="3"/>
  <c r="L26" i="3"/>
  <c r="W19" i="3"/>
  <c r="W21" i="3" s="1"/>
  <c r="W64" i="3" s="1"/>
  <c r="N19" i="3"/>
  <c r="N21" i="3" s="1"/>
  <c r="L19" i="3"/>
  <c r="L21" i="3" s="1"/>
  <c r="I19" i="3"/>
  <c r="I21" i="3" s="1"/>
  <c r="D8" i="3"/>
  <c r="J55" i="3" l="1"/>
  <c r="E55" i="3" s="1"/>
  <c r="E30" i="3"/>
  <c r="D16" i="1"/>
  <c r="E16" i="1"/>
  <c r="E20" i="1" s="1"/>
  <c r="I64" i="3"/>
  <c r="J21" i="3"/>
  <c r="E19" i="3"/>
  <c r="H55" i="3"/>
  <c r="D17" i="1" s="1"/>
  <c r="F17" i="1" s="1"/>
  <c r="N64" i="3"/>
  <c r="L55" i="3"/>
  <c r="L64" i="3" s="1"/>
  <c r="E60" i="3"/>
  <c r="J62" i="3"/>
  <c r="E62" i="3" s="1"/>
  <c r="F18" i="1"/>
  <c r="F16" i="1" l="1"/>
  <c r="F20" i="1" s="1"/>
  <c r="J28" i="1" s="1"/>
  <c r="D20" i="1"/>
  <c r="E21" i="3"/>
  <c r="J64" i="3"/>
  <c r="E64" i="3" s="1"/>
  <c r="H64" i="3"/>
  <c r="I29" i="1" l="1"/>
  <c r="J29" i="1" s="1"/>
  <c r="J31" i="1" s="1"/>
  <c r="J12" i="1" l="1"/>
  <c r="F13" i="1"/>
  <c r="F12" i="1"/>
  <c r="F14" i="1"/>
</calcChain>
</file>

<file path=xl/sharedStrings.xml><?xml version="1.0" encoding="utf-8"?>
<sst xmlns="http://schemas.openxmlformats.org/spreadsheetml/2006/main" count="350" uniqueCount="214">
  <si>
    <t xml:space="preserve"> Mesto Rožňava</t>
  </si>
  <si>
    <t>V module</t>
  </si>
  <si>
    <t>Hlavička1</t>
  </si>
  <si>
    <t>Mena</t>
  </si>
  <si>
    <t>Hlavička2</t>
  </si>
  <si>
    <t>Obdobie</t>
  </si>
  <si>
    <t>Stavba :Oprava strechy - SOBÁŠNA  SIEŇ</t>
  </si>
  <si>
    <t>Miesto:</t>
  </si>
  <si>
    <t>Rozpočet</t>
  </si>
  <si>
    <t>Krycí list rozpočtu v</t>
  </si>
  <si>
    <t>EUR</t>
  </si>
  <si>
    <t>Objekt :1. Tvrdá krytina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</si>
  <si>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</si>
  <si>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</si>
  <si>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</si>
  <si>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</si>
  <si>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</si>
  <si>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</si>
  <si>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</si>
  <si>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</si>
  <si>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</si>
  <si>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</si>
  <si>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</si>
  <si>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28.05.2015</t>
  </si>
  <si>
    <t>VF</t>
  </si>
  <si>
    <t>Odberateľ:</t>
  </si>
  <si>
    <t>Mesto Rožňava</t>
  </si>
  <si>
    <t>IČO:</t>
  </si>
  <si>
    <t>DIČ:</t>
  </si>
  <si>
    <t>Dodávateľ:</t>
  </si>
  <si>
    <t>.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</si>
  <si>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</si>
  <si>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</si>
  <si>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</si>
  <si>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</si>
  <si>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</si>
  <si>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</si>
  <si>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</si>
  <si>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</si>
  <si>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</si>
  <si>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</si>
  <si>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</si>
  <si>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</si>
  <si>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</si>
  <si>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</si>
  <si>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</si>
  <si>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</si>
  <si>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</si>
  <si>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</si>
  <si>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</si>
  <si>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</si>
  <si>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</si>
  <si>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</si>
  <si>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</si>
  <si>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</si>
  <si>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</si>
  <si>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</si>
  <si>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</si>
  <si>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</si>
  <si>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</si>
  <si>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</si>
  <si>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</si>
  <si>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</si>
  <si>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</si>
  <si>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</si>
  <si>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</si>
  <si>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</si>
  <si>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</si>
  <si>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</si>
  <si>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</si>
  <si>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</si>
  <si>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</si>
  <si>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</si>
  <si>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</si>
  <si>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</si>
  <si>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</si>
  <si>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</si>
  <si>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</si>
  <si>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</si>
  <si>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</si>
  <si>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</si>
  <si>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</si>
  <si>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</si>
  <si>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Dodávateľ: .</t>
  </si>
  <si>
    <t>Dátum: 28.05.2015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</si>
  <si>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</si>
  <si>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</si>
  <si>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</si>
  <si>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</si>
  <si>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</si>
  <si>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</si>
  <si>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</si>
  <si>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</si>
  <si>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762 - Konštrukcie tesárske</t>
  </si>
  <si>
    <t>764 - Konštrukcie klampiarske</t>
  </si>
  <si>
    <t>765 - Krytiny tvrdé</t>
  </si>
  <si>
    <t>767 - Konštrukcie doplnk. kovové stavebné</t>
  </si>
  <si>
    <t>783 - Nátery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</si>
  <si>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</si>
  <si>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</si>
  <si>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</si>
  <si>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</si>
  <si>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</si>
  <si>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</si>
  <si>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</si>
  <si>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</si>
  <si>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</si>
  <si>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</si>
  <si>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</si>
  <si>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</si>
  <si>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</si>
  <si>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</si>
  <si>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</si>
  <si>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</si>
  <si>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</si>
  <si>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</si>
  <si>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</si>
  <si>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</si>
  <si>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</si>
  <si>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</si>
  <si>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</si>
  <si>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</si>
  <si>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</si>
  <si>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</si>
  <si>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</si>
  <si>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</si>
  <si>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</si>
  <si>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</si>
  <si>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</si>
  <si>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</si>
  <si>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</si>
  <si>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</si>
  <si>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</si>
  <si>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</si>
  <si>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</si>
  <si>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</si>
  <si>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</si>
  <si>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</si>
  <si>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</si>
  <si>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                    </t>
  </si>
  <si>
    <t>45.11.11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</si>
  <si>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</si>
  <si>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</si>
  <si>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</si>
  <si>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</si>
  <si>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</si>
  <si>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</si>
  <si>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</si>
  <si>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</si>
  <si>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9 - OSTATNÉ KONŠTRUKCIE A PRÁCE  spolu: </t>
  </si>
  <si>
    <t>PRÁCE A DODÁVKY PSV</t>
  </si>
  <si>
    <t>762</t>
  </si>
  <si>
    <t xml:space="preserve">76234-2211   </t>
  </si>
  <si>
    <t xml:space="preserve">Montáž latovania do 60 st. / doplnenie- predpoklad/                                                                     </t>
  </si>
  <si>
    <t xml:space="preserve">m2      </t>
  </si>
  <si>
    <t>I</t>
  </si>
  <si>
    <t>45.22.11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</si>
  <si>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</si>
  <si>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</si>
  <si>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m3      </t>
  </si>
  <si>
    <t>MAT</t>
  </si>
  <si>
    <t xml:space="preserve">605 120220   </t>
  </si>
  <si>
    <t xml:space="preserve">Rezivo                                                                                                                  </t>
  </si>
  <si>
    <t>20.10.10</t>
  </si>
  <si>
    <t xml:space="preserve">99876-2202   </t>
  </si>
  <si>
    <t xml:space="preserve">Presun hmôt pre tesárske konštr. v objektoch  výšky do 12 m                                                             </t>
  </si>
  <si>
    <t xml:space="preserve">%       </t>
  </si>
  <si>
    <t>45.42.13</t>
  </si>
  <si>
    <t xml:space="preserve">99876-2294   </t>
  </si>
  <si>
    <t xml:space="preserve">Prípl. za zväčšený presun do 1000 m pre tesárske konštr.                                                                </t>
  </si>
  <si>
    <t xml:space="preserve">762 - Konštrukcie tesárske  spolu: </t>
  </si>
  <si>
    <t>764</t>
  </si>
  <si>
    <t xml:space="preserve">76433-1260   </t>
  </si>
  <si>
    <t xml:space="preserve">Klamp. oplechovanie atiky do  rš. 660 mm                                                                                </t>
  </si>
  <si>
    <t xml:space="preserve">m       </t>
  </si>
  <si>
    <t>45.22.13</t>
  </si>
  <si>
    <t xml:space="preserve">76433-2862   </t>
  </si>
  <si>
    <t xml:space="preserve">Klamp. demont. oplechovania atiky do rš 660 mm                                                                          </t>
  </si>
  <si>
    <t xml:space="preserve">99876-4202   </t>
  </si>
  <si>
    <t xml:space="preserve">Presun hmôt pre klampiarske konštr. v objektoch  výšky do 12 m                                                   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</si>
  <si>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</si>
  <si>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</si>
  <si>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</si>
  <si>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765</t>
  </si>
  <si>
    <t xml:space="preserve">76531-2860   </t>
  </si>
  <si>
    <t xml:space="preserve">Demontáž pálenej krytiny do sute                                                                                        </t>
  </si>
  <si>
    <t>45.22.12</t>
  </si>
  <si>
    <t xml:space="preserve">765 - Krytiny tvrdé  spolu: </t>
  </si>
  <si>
    <t>767</t>
  </si>
  <si>
    <t xml:space="preserve">76739-2111   </t>
  </si>
  <si>
    <t xml:space="preserve">Montáž krytiny striech plechom tvarovaným nitovaním                                                                     </t>
  </si>
  <si>
    <t>45.42.12</t>
  </si>
  <si>
    <t xml:space="preserve">631 71220025 </t>
  </si>
  <si>
    <t xml:space="preserve">Krytina z poplastovaného plechu / vrátane všetkých potrebných doplnkov/                                                 </t>
  </si>
  <si>
    <t>26.14.12</t>
  </si>
  <si>
    <t xml:space="preserve">76739-3103   </t>
  </si>
  <si>
    <t xml:space="preserve">Montáž kryt. striech , oplechovanie hrebeňa                                                                             </t>
  </si>
  <si>
    <t xml:space="preserve">358 5636C16  </t>
  </si>
  <si>
    <t xml:space="preserve">Hrebenáč                                                                                                                </t>
  </si>
  <si>
    <t>31.20.23</t>
  </si>
  <si>
    <t xml:space="preserve">767 - Konštrukcie doplnk. kovové stavebné  spolu: </t>
  </si>
  <si>
    <t>783</t>
  </si>
  <si>
    <t xml:space="preserve">78378-2203   </t>
  </si>
  <si>
    <t xml:space="preserve">Nátery tesárskych konštr. protiplesňovým náterom                                                                        </t>
  </si>
  <si>
    <t>45.44.22</t>
  </si>
  <si>
    <t xml:space="preserve">78378-4203   </t>
  </si>
  <si>
    <t xml:space="preserve">Nátery tesárskych konštr. protipožiarnym náterom                                                                        </t>
  </si>
  <si>
    <t xml:space="preserve">783 - Nátery  spolu: </t>
  </si>
  <si>
    <t>PRÁCE A DODÁVKY M</t>
  </si>
  <si>
    <t>921</t>
  </si>
  <si>
    <t xml:space="preserve">21   -       </t>
  </si>
  <si>
    <t xml:space="preserve">Bleskozvod - demontáž, montáž, revízna správa / 90 m lana + podpery, svorky/                                            </t>
  </si>
  <si>
    <t xml:space="preserve">  .  .  </t>
  </si>
  <si>
    <t xml:space="preserve">M21 - 155 Elektromontáže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</si>
</sst>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 t="s">
        <v>23</v>
      </c>
      <c r="Z5" s="102" t="s">
        <v>24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25</v>
      </c>
      <c r="D6" s="21" t="s">
        <v>26</v>
      </c>
      <c r="E6" s="21"/>
      <c r="F6" s="21"/>
      <c r="G6" s="21" t="s">
        <v>27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28</v>
      </c>
      <c r="H7" s="38"/>
      <c r="I7" s="38"/>
      <c r="J7" s="39"/>
    </row>
    <row r="8" spans="2:30" ht="18" customHeight="1">
      <c r="B8" s="24"/>
      <c r="C8" s="25" t="s">
        <v>29</v>
      </c>
      <c r="D8" s="25" t="s">
        <v>30</v>
      </c>
      <c r="E8" s="25"/>
      <c r="F8" s="25"/>
      <c r="G8" s="25" t="s">
        <v>27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28</v>
      </c>
      <c r="H9" s="29"/>
      <c r="I9" s="29"/>
      <c r="J9" s="31"/>
    </row>
    <row r="10" spans="2:30" ht="18" customHeight="1">
      <c r="B10" s="24"/>
      <c r="C10" s="25" t="s">
        <v>31</v>
      </c>
      <c r="D10" s="25"/>
      <c r="E10" s="25"/>
      <c r="F10" s="25"/>
      <c r="G10" s="25" t="s">
        <v>27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28</v>
      </c>
      <c r="H11" s="41"/>
      <c r="I11" s="41"/>
      <c r="J11" s="42"/>
    </row>
    <row r="12" spans="2:30" ht="18" customHeight="1" thickTop="1">
      <c r="B12" s="91">
        <v>1</v>
      </c>
      <c r="C12" s="21" t="s">
        <v>32</v>
      </c>
      <c r="D12" s="21"/>
      <c r="E12" s="21"/>
      <c r="F12" s="108">
        <f>IF(B12&lt;&gt;0,ROUND($J$31/B12,0),0)</f>
        <v>0</v>
      </c>
      <c r="G12" s="22">
        <v>1</v>
      </c>
      <c r="H12" s="21" t="s">
        <v>33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34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35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36</v>
      </c>
      <c r="C15" s="44" t="s">
        <v>37</v>
      </c>
      <c r="D15" s="45" t="s">
        <v>38</v>
      </c>
      <c r="E15" s="45" t="s">
        <v>39</v>
      </c>
      <c r="F15" s="46" t="s">
        <v>40</v>
      </c>
      <c r="G15" s="82" t="s">
        <v>41</v>
      </c>
      <c r="H15" s="47" t="s">
        <v>42</v>
      </c>
      <c r="I15" s="48"/>
      <c r="J15" s="49"/>
    </row>
    <row r="16" spans="2:30" ht="18" customHeight="1">
      <c r="B16" s="50">
        <v>1</v>
      </c>
      <c r="C16" s="51" t="s">
        <v>43</v>
      </c>
      <c r="D16" s="124">
        <f>Prehlad!H21</f>
        <v>0</v>
      </c>
      <c r="E16" s="124">
        <f>Prehlad!I21</f>
        <v>0</v>
      </c>
      <c r="F16" s="125">
        <f>D16+E16</f>
        <v>0</v>
      </c>
      <c r="G16" s="50">
        <v>6</v>
      </c>
      <c r="H16" s="52" t="s">
        <v>44</v>
      </c>
      <c r="I16" s="87"/>
      <c r="J16" s="125">
        <v>0</v>
      </c>
    </row>
    <row r="17" spans="2:10" ht="18" customHeight="1">
      <c r="B17" s="53">
        <v>2</v>
      </c>
      <c r="C17" s="54" t="s">
        <v>45</v>
      </c>
      <c r="D17" s="126">
        <f>Prehlad!H55</f>
        <v>0</v>
      </c>
      <c r="E17" s="126">
        <f>Prehlad!I55</f>
        <v>0</v>
      </c>
      <c r="F17" s="125">
        <f>D17+E17</f>
        <v>0</v>
      </c>
      <c r="G17" s="53">
        <v>7</v>
      </c>
      <c r="H17" s="55" t="s">
        <v>46</v>
      </c>
      <c r="I17" s="25"/>
      <c r="J17" s="127">
        <v>0</v>
      </c>
    </row>
    <row r="18" spans="2:10" ht="18" customHeight="1">
      <c r="B18" s="53">
        <v>3</v>
      </c>
      <c r="C18" s="54" t="s">
        <v>47</v>
      </c>
      <c r="D18" s="126">
        <f>Prehlad!H62</f>
        <v>0</v>
      </c>
      <c r="E18" s="126">
        <f>Prehlad!I62</f>
        <v>0</v>
      </c>
      <c r="F18" s="125">
        <f>D18+E18</f>
        <v>0</v>
      </c>
      <c r="G18" s="53">
        <v>8</v>
      </c>
      <c r="H18" s="55" t="s">
        <v>48</v>
      </c>
      <c r="I18" s="25"/>
      <c r="J18" s="127">
        <v>0</v>
      </c>
    </row>
    <row r="19" spans="2:10" ht="18" customHeight="1" thickBot="1">
      <c r="B19" s="53">
        <v>4</v>
      </c>
      <c r="C19" s="54" t="s">
        <v>49</v>
      </c>
      <c r="D19" s="126"/>
      <c r="E19" s="126"/>
      <c r="F19" s="128">
        <f>D19+E19</f>
        <v>0</v>
      </c>
      <c r="G19" s="53">
        <v>9</v>
      </c>
      <c r="H19" s="55" t="s">
        <v>50</v>
      </c>
      <c r="I19" s="25"/>
      <c r="J19" s="127">
        <v>0</v>
      </c>
    </row>
    <row r="20" spans="2:10" ht="18" customHeight="1" thickBot="1">
      <c r="B20" s="56">
        <v>5</v>
      </c>
      <c r="C20" s="57" t="s">
        <v>51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52</v>
      </c>
      <c r="J20" s="131">
        <f>SUM(J16:J19)</f>
        <v>0</v>
      </c>
    </row>
    <row r="21" spans="2:10" ht="18" customHeight="1" thickTop="1">
      <c r="B21" s="82" t="s">
        <v>53</v>
      </c>
      <c r="C21" s="81"/>
      <c r="D21" s="48" t="s">
        <v>54</v>
      </c>
      <c r="E21" s="48"/>
      <c r="F21" s="49"/>
      <c r="G21" s="82" t="s">
        <v>55</v>
      </c>
      <c r="H21" s="47" t="s">
        <v>56</v>
      </c>
      <c r="I21" s="48"/>
      <c r="J21" s="49"/>
    </row>
    <row r="22" spans="2:10" ht="18" customHeight="1">
      <c r="B22" s="50">
        <v>11</v>
      </c>
      <c r="C22" s="52" t="s">
        <v>57</v>
      </c>
      <c r="D22" s="88" t="s">
        <v>50</v>
      </c>
      <c r="E22" s="90">
        <v>0</v>
      </c>
      <c r="F22" s="125">
        <v>0</v>
      </c>
      <c r="G22" s="53">
        <v>16</v>
      </c>
      <c r="H22" s="55" t="s">
        <v>58</v>
      </c>
      <c r="I22" s="59"/>
      <c r="J22" s="127">
        <v>0</v>
      </c>
    </row>
    <row r="23" spans="2:10" ht="18" customHeight="1">
      <c r="B23" s="53">
        <v>12</v>
      </c>
      <c r="C23" s="55" t="s">
        <v>59</v>
      </c>
      <c r="D23" s="89"/>
      <c r="E23" s="60">
        <v>0</v>
      </c>
      <c r="F23" s="127">
        <v>0</v>
      </c>
      <c r="G23" s="53">
        <v>17</v>
      </c>
      <c r="H23" s="55" t="s">
        <v>60</v>
      </c>
      <c r="I23" s="59"/>
      <c r="J23" s="127">
        <v>0</v>
      </c>
    </row>
    <row r="24" spans="2:10" ht="18" customHeight="1">
      <c r="B24" s="53">
        <v>13</v>
      </c>
      <c r="C24" s="55" t="s">
        <v>61</v>
      </c>
      <c r="D24" s="89"/>
      <c r="E24" s="60">
        <v>0</v>
      </c>
      <c r="F24" s="127">
        <v>0</v>
      </c>
      <c r="G24" s="53">
        <v>18</v>
      </c>
      <c r="H24" s="55" t="s">
        <v>62</v>
      </c>
      <c r="I24" s="59"/>
      <c r="J24" s="127">
        <v>0</v>
      </c>
    </row>
    <row r="25" spans="2:10" ht="18" customHeight="1" thickBot="1">
      <c r="B25" s="53">
        <v>14</v>
      </c>
      <c r="C25" s="55" t="s">
        <v>50</v>
      </c>
      <c r="D25" s="89"/>
      <c r="E25" s="60">
        <v>0</v>
      </c>
      <c r="F25" s="127">
        <v>0</v>
      </c>
      <c r="G25" s="53">
        <v>19</v>
      </c>
      <c r="H25" s="55" t="s">
        <v>50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63</v>
      </c>
      <c r="F26" s="131">
        <f>SUM(F22:F25)</f>
        <v>0</v>
      </c>
      <c r="G26" s="56">
        <v>20</v>
      </c>
      <c r="H26" s="61"/>
      <c r="I26" s="62" t="s">
        <v>64</v>
      </c>
      <c r="J26" s="131">
        <f>SUM(J22:J25)</f>
        <v>0</v>
      </c>
    </row>
    <row r="27" spans="2:10" ht="18" customHeight="1" thickTop="1">
      <c r="B27" s="63"/>
      <c r="C27" s="64" t="s">
        <v>65</v>
      </c>
      <c r="D27" s="65"/>
      <c r="E27" s="66" t="s">
        <v>66</v>
      </c>
      <c r="F27" s="67"/>
      <c r="G27" s="82" t="s">
        <v>67</v>
      </c>
      <c r="H27" s="47" t="s">
        <v>68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69</v>
      </c>
      <c r="J28" s="125">
        <f>ROUND(F20,2)+J20+F26+J26</f>
        <v>0</v>
      </c>
    </row>
    <row r="29" spans="2:10" ht="18" customHeight="1">
      <c r="B29" s="68"/>
      <c r="C29" s="70" t="s">
        <v>70</v>
      </c>
      <c r="D29" s="70"/>
      <c r="E29" s="73"/>
      <c r="F29" s="67"/>
      <c r="G29" s="53">
        <v>22</v>
      </c>
      <c r="H29" s="55" t="s">
        <v>71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72</v>
      </c>
      <c r="D30" s="25"/>
      <c r="E30" s="73"/>
      <c r="F30" s="67"/>
      <c r="G30" s="53">
        <v>23</v>
      </c>
      <c r="H30" s="55" t="s">
        <v>73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74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75</v>
      </c>
      <c r="H32" s="84" t="s">
        <v>76</v>
      </c>
      <c r="I32" s="43"/>
      <c r="J32" s="85">
        <v>0</v>
      </c>
    </row>
    <row r="33" spans="2:10" ht="18" customHeight="1" thickTop="1">
      <c r="B33" s="75"/>
      <c r="C33" s="76"/>
      <c r="D33" s="64" t="s">
        <v>77</v>
      </c>
      <c r="E33" s="76"/>
      <c r="F33" s="76"/>
      <c r="G33" s="76"/>
      <c r="H33" s="76" t="s">
        <v>78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70</v>
      </c>
      <c r="D35" s="70"/>
      <c r="E35" s="70"/>
      <c r="F35" s="69"/>
      <c r="G35" s="70" t="s">
        <v>70</v>
      </c>
      <c r="H35" s="70"/>
      <c r="I35" s="70"/>
      <c r="J35" s="78"/>
    </row>
    <row r="36" spans="2:10" ht="18" customHeight="1">
      <c r="B36" s="24"/>
      <c r="C36" s="25" t="s">
        <v>72</v>
      </c>
      <c r="D36" s="25"/>
      <c r="E36" s="25"/>
      <c r="F36" s="26"/>
      <c r="G36" s="25" t="s">
        <v>72</v>
      </c>
      <c r="H36" s="25"/>
      <c r="I36" s="25"/>
      <c r="J36" s="27"/>
    </row>
    <row r="37" spans="2:10" ht="18" customHeight="1">
      <c r="B37" s="68"/>
      <c r="C37" s="70" t="s">
        <v>66</v>
      </c>
      <c r="D37" s="70"/>
      <c r="E37" s="70"/>
      <c r="F37" s="69"/>
      <c r="G37" s="70" t="s">
        <v>66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4"/>
  <sheetViews>
    <sheetView showGridLines="0" workbookViewId="0">
      <pane ySplit="10" topLeftCell="A11" activePane="bottomLeft" state="frozen"/>
      <selection pane="bottomLeft" activeCell="E28" sqref="E28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79</v>
      </c>
      <c r="B1" s="1"/>
      <c r="C1" s="1"/>
      <c r="D1" s="1"/>
      <c r="E1" s="19" t="s">
        <v>80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81</v>
      </c>
      <c r="B2" s="1"/>
      <c r="C2" s="1"/>
      <c r="D2" s="1"/>
      <c r="E2" s="19" t="s">
        <v>82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102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83</v>
      </c>
      <c r="B3" s="1"/>
      <c r="C3" s="1"/>
      <c r="D3" s="1"/>
      <c r="E3" s="19" t="s">
        <v>84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103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104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24</v>
      </c>
      <c r="AA5" s="103" t="s">
        <v>103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26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105</v>
      </c>
      <c r="B9" s="10" t="s">
        <v>106</v>
      </c>
      <c r="C9" s="10" t="s">
        <v>107</v>
      </c>
      <c r="D9" s="10" t="s">
        <v>108</v>
      </c>
      <c r="E9" s="10" t="s">
        <v>109</v>
      </c>
      <c r="F9" s="10" t="s">
        <v>110</v>
      </c>
      <c r="G9" s="10" t="s">
        <v>111</v>
      </c>
      <c r="H9" s="10" t="s">
        <v>38</v>
      </c>
      <c r="I9" s="10" t="s">
        <v>85</v>
      </c>
      <c r="J9" s="10" t="s">
        <v>86</v>
      </c>
      <c r="K9" s="11" t="s">
        <v>87</v>
      </c>
      <c r="L9" s="12"/>
      <c r="M9" s="13" t="s">
        <v>88</v>
      </c>
      <c r="N9" s="12"/>
      <c r="O9" s="95" t="s">
        <v>112</v>
      </c>
      <c r="P9" s="96" t="s">
        <v>113</v>
      </c>
      <c r="Q9" s="97" t="s">
        <v>109</v>
      </c>
      <c r="R9" s="97" t="s">
        <v>109</v>
      </c>
      <c r="S9" s="98" t="s">
        <v>109</v>
      </c>
      <c r="T9" s="106" t="s">
        <v>114</v>
      </c>
      <c r="U9" s="106" t="s">
        <v>115</v>
      </c>
      <c r="V9" s="106" t="s">
        <v>116</v>
      </c>
      <c r="W9" s="107" t="s">
        <v>90</v>
      </c>
      <c r="X9" s="107" t="s">
        <v>117</v>
      </c>
      <c r="Y9" s="107" t="s">
        <v>118</v>
      </c>
      <c r="Z9" s="1"/>
      <c r="AA9" s="1"/>
      <c r="AB9" s="1" t="s">
        <v>116</v>
      </c>
      <c r="AC9" s="1"/>
      <c r="AD9" s="1"/>
      <c r="AE9" s="1"/>
      <c r="AF9" s="1"/>
      <c r="AG9" s="1"/>
      <c r="AH9" s="1"/>
    </row>
    <row r="10" spans="1:34" ht="13.5" thickBot="1">
      <c r="A10" s="14" t="s">
        <v>119</v>
      </c>
      <c r="B10" s="15" t="s">
        <v>120</v>
      </c>
      <c r="C10" s="16"/>
      <c r="D10" s="15" t="s">
        <v>121</v>
      </c>
      <c r="E10" s="15" t="s">
        <v>122</v>
      </c>
      <c r="F10" s="15" t="s">
        <v>123</v>
      </c>
      <c r="G10" s="15" t="s">
        <v>124</v>
      </c>
      <c r="H10" s="15" t="s">
        <v>125</v>
      </c>
      <c r="I10" s="15" t="s">
        <v>89</v>
      </c>
      <c r="J10" s="15"/>
      <c r="K10" s="15" t="s">
        <v>111</v>
      </c>
      <c r="L10" s="15" t="s">
        <v>86</v>
      </c>
      <c r="M10" s="17" t="s">
        <v>111</v>
      </c>
      <c r="N10" s="15" t="s">
        <v>86</v>
      </c>
      <c r="O10" s="18" t="s">
        <v>126</v>
      </c>
      <c r="P10" s="99"/>
      <c r="Q10" s="100" t="s">
        <v>127</v>
      </c>
      <c r="R10" s="100" t="s">
        <v>128</v>
      </c>
      <c r="S10" s="101" t="s">
        <v>129</v>
      </c>
      <c r="T10" s="106" t="s">
        <v>130</v>
      </c>
      <c r="U10" s="106" t="s">
        <v>131</v>
      </c>
      <c r="V10" s="106" t="s">
        <v>132</v>
      </c>
      <c r="W10" s="107"/>
      <c r="X10" s="1"/>
      <c r="Y10" s="1"/>
      <c r="Z10" s="1"/>
      <c r="AA10" s="1"/>
      <c r="AB10" s="1" t="s">
        <v>133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134</v>
      </c>
    </row>
    <row r="13" spans="1:34">
      <c r="B13" s="116" t="s">
        <v>91</v>
      </c>
    </row>
    <row r="14" spans="1:34">
      <c r="A14" s="114">
        <v>1</v>
      </c>
      <c r="B14" s="115" t="s">
        <v>135</v>
      </c>
      <c r="C14" s="116" t="s">
        <v>136</v>
      </c>
      <c r="D14" s="123" t="s">
        <v>137</v>
      </c>
      <c r="E14" s="118">
        <v>9.4</v>
      </c>
      <c r="F14" s="117" t="s">
        <v>138</v>
      </c>
      <c r="H14" s="119">
        <f>ROUND(E14*G14, 2)</f>
        <v>0</v>
      </c>
      <c r="J14" s="119">
        <f>ROUND(E14*G14, 2)</f>
        <v>0</v>
      </c>
      <c r="O14" s="117">
        <v>20</v>
      </c>
      <c r="P14" s="117" t="s">
        <v>139</v>
      </c>
      <c r="V14" s="121" t="s">
        <v>67</v>
      </c>
      <c r="W14" s="122">
        <v>5.085</v>
      </c>
      <c r="Z14" s="117" t="s">
        <v>140</v>
      </c>
      <c r="AA14" s="117">
        <v>508020002001</v>
      </c>
      <c r="AB14" s="117">
        <v>1</v>
      </c>
    </row>
    <row r="15" spans="1:34" ht="25.5">
      <c r="A15" s="114">
        <v>2</v>
      </c>
      <c r="B15" s="115" t="s">
        <v>135</v>
      </c>
      <c r="C15" s="116" t="s">
        <v>141</v>
      </c>
      <c r="D15" s="123" t="s">
        <v>142</v>
      </c>
      <c r="E15" s="118">
        <v>94</v>
      </c>
      <c r="F15" s="117" t="s">
        <v>138</v>
      </c>
      <c r="H15" s="119">
        <f>ROUND(E15*G15, 2)</f>
        <v>0</v>
      </c>
      <c r="J15" s="119">
        <f>ROUND(E15*G15, 2)</f>
        <v>0</v>
      </c>
      <c r="O15" s="117">
        <v>20</v>
      </c>
      <c r="P15" s="117" t="s">
        <v>139</v>
      </c>
      <c r="V15" s="121" t="s">
        <v>67</v>
      </c>
      <c r="Z15" s="117" t="s">
        <v>140</v>
      </c>
      <c r="AA15" s="117">
        <v>508020002002</v>
      </c>
      <c r="AB15" s="117">
        <v>1</v>
      </c>
    </row>
    <row r="16" spans="1:34" ht="25.5">
      <c r="A16" s="114">
        <v>3</v>
      </c>
      <c r="B16" s="115" t="s">
        <v>135</v>
      </c>
      <c r="C16" s="116" t="s">
        <v>143</v>
      </c>
      <c r="D16" s="123" t="s">
        <v>144</v>
      </c>
      <c r="E16" s="118">
        <v>9.4</v>
      </c>
      <c r="F16" s="117" t="s">
        <v>138</v>
      </c>
      <c r="H16" s="119">
        <f>ROUND(E16*G16, 2)</f>
        <v>0</v>
      </c>
      <c r="J16" s="119">
        <f>ROUND(E16*G16, 2)</f>
        <v>0</v>
      </c>
      <c r="O16" s="117">
        <v>20</v>
      </c>
      <c r="P16" s="117" t="s">
        <v>139</v>
      </c>
      <c r="V16" s="121" t="s">
        <v>67</v>
      </c>
      <c r="W16" s="122">
        <v>10.593999999999999</v>
      </c>
      <c r="Z16" s="117" t="s">
        <v>140</v>
      </c>
      <c r="AA16" s="117">
        <v>508038801001</v>
      </c>
      <c r="AB16" s="117">
        <v>1</v>
      </c>
    </row>
    <row r="17" spans="1:28" ht="25.5">
      <c r="A17" s="114">
        <v>4</v>
      </c>
      <c r="B17" s="115" t="s">
        <v>135</v>
      </c>
      <c r="C17" s="116" t="s">
        <v>145</v>
      </c>
      <c r="D17" s="123" t="s">
        <v>146</v>
      </c>
      <c r="E17" s="118">
        <v>94</v>
      </c>
      <c r="F17" s="117" t="s">
        <v>138</v>
      </c>
      <c r="H17" s="119">
        <f>ROUND(E17*G17, 2)</f>
        <v>0</v>
      </c>
      <c r="J17" s="119">
        <f>ROUND(E17*G17, 2)</f>
        <v>0</v>
      </c>
      <c r="O17" s="117">
        <v>20</v>
      </c>
      <c r="P17" s="117" t="s">
        <v>139</v>
      </c>
      <c r="V17" s="121" t="s">
        <v>67</v>
      </c>
      <c r="W17" s="122">
        <v>11.843999999999999</v>
      </c>
      <c r="Z17" s="117" t="s">
        <v>140</v>
      </c>
      <c r="AA17" s="117">
        <v>508038801002</v>
      </c>
      <c r="AB17" s="117">
        <v>1</v>
      </c>
    </row>
    <row r="18" spans="1:28" ht="25.5">
      <c r="A18" s="114">
        <v>5</v>
      </c>
      <c r="B18" s="115" t="s">
        <v>135</v>
      </c>
      <c r="C18" s="116" t="s">
        <v>147</v>
      </c>
      <c r="D18" s="123" t="s">
        <v>148</v>
      </c>
      <c r="E18" s="118">
        <v>9.4</v>
      </c>
      <c r="F18" s="117" t="s">
        <v>138</v>
      </c>
      <c r="H18" s="119">
        <f>ROUND(E18*G18, 2)</f>
        <v>0</v>
      </c>
      <c r="J18" s="119">
        <f>ROUND(E18*G18, 2)</f>
        <v>0</v>
      </c>
      <c r="O18" s="117">
        <v>20</v>
      </c>
      <c r="P18" s="117" t="s">
        <v>139</v>
      </c>
      <c r="V18" s="121" t="s">
        <v>67</v>
      </c>
      <c r="Z18" s="117" t="s">
        <v>140</v>
      </c>
      <c r="AA18" s="117">
        <v>50803</v>
      </c>
      <c r="AB18" s="117">
        <v>1</v>
      </c>
    </row>
    <row r="19" spans="1:28">
      <c r="D19" s="134" t="s">
        <v>149</v>
      </c>
      <c r="E19" s="135">
        <f>J19</f>
        <v>0</v>
      </c>
      <c r="H19" s="135">
        <f>SUM(H12:H18)</f>
        <v>0</v>
      </c>
      <c r="I19" s="135">
        <f>SUM(I12:I18)</f>
        <v>0</v>
      </c>
      <c r="J19" s="135">
        <f>SUM(J12:J18)</f>
        <v>0</v>
      </c>
      <c r="L19" s="136">
        <f>SUM(L12:L18)</f>
        <v>0</v>
      </c>
      <c r="N19" s="137">
        <f>SUM(N12:N18)</f>
        <v>0</v>
      </c>
      <c r="W19" s="122">
        <f>SUM(W12:W18)</f>
        <v>27.522999999999996</v>
      </c>
    </row>
    <row r="21" spans="1:28">
      <c r="D21" s="134" t="s">
        <v>92</v>
      </c>
      <c r="E21" s="137">
        <f>J21</f>
        <v>0</v>
      </c>
      <c r="H21" s="135">
        <f>+H19</f>
        <v>0</v>
      </c>
      <c r="I21" s="135">
        <f>+I19</f>
        <v>0</v>
      </c>
      <c r="J21" s="135">
        <f>+J19</f>
        <v>0</v>
      </c>
      <c r="L21" s="136">
        <f>+L19</f>
        <v>0</v>
      </c>
      <c r="N21" s="137">
        <f>+N19</f>
        <v>0</v>
      </c>
      <c r="W21" s="122">
        <f>+W19</f>
        <v>27.522999999999996</v>
      </c>
    </row>
    <row r="23" spans="1:28">
      <c r="B23" s="133" t="s">
        <v>150</v>
      </c>
    </row>
    <row r="24" spans="1:28">
      <c r="B24" s="116" t="s">
        <v>93</v>
      </c>
    </row>
    <row r="25" spans="1:28">
      <c r="A25" s="114">
        <v>6</v>
      </c>
      <c r="B25" s="115" t="s">
        <v>151</v>
      </c>
      <c r="C25" s="116" t="s">
        <v>152</v>
      </c>
      <c r="D25" s="123" t="s">
        <v>153</v>
      </c>
      <c r="E25" s="118">
        <v>60</v>
      </c>
      <c r="F25" s="117" t="s">
        <v>154</v>
      </c>
      <c r="H25" s="119">
        <f>ROUND(E25*G25, 2)</f>
        <v>0</v>
      </c>
      <c r="J25" s="119">
        <f>ROUND(E25*G25, 2)</f>
        <v>0</v>
      </c>
      <c r="O25" s="117">
        <v>20</v>
      </c>
      <c r="P25" s="117" t="s">
        <v>139</v>
      </c>
      <c r="V25" s="121" t="s">
        <v>155</v>
      </c>
      <c r="W25" s="122">
        <v>11.04</v>
      </c>
      <c r="Z25" s="117" t="s">
        <v>156</v>
      </c>
      <c r="AA25" s="117">
        <v>62040308</v>
      </c>
      <c r="AB25" s="117">
        <v>1</v>
      </c>
    </row>
    <row r="26" spans="1:28">
      <c r="A26" s="114">
        <v>7</v>
      </c>
      <c r="B26" s="115" t="s">
        <v>151</v>
      </c>
      <c r="C26" s="116" t="s">
        <v>157</v>
      </c>
      <c r="D26" s="123" t="s">
        <v>158</v>
      </c>
      <c r="E26" s="118">
        <v>0.3</v>
      </c>
      <c r="F26" s="117" t="s">
        <v>159</v>
      </c>
      <c r="H26" s="119">
        <f>ROUND(E26*G26, 2)</f>
        <v>0</v>
      </c>
      <c r="J26" s="119">
        <f>ROUND(E26*G26, 2)</f>
        <v>0</v>
      </c>
      <c r="K26" s="120">
        <v>2.0889999999999999E-2</v>
      </c>
      <c r="L26" s="120">
        <f>E26*K26</f>
        <v>6.2669999999999991E-3</v>
      </c>
      <c r="O26" s="117">
        <v>20</v>
      </c>
      <c r="P26" s="117" t="s">
        <v>139</v>
      </c>
      <c r="V26" s="121" t="s">
        <v>155</v>
      </c>
      <c r="Z26" s="117" t="s">
        <v>156</v>
      </c>
      <c r="AA26" s="117">
        <v>6210080004001</v>
      </c>
      <c r="AB26" s="117">
        <v>1</v>
      </c>
    </row>
    <row r="27" spans="1:28">
      <c r="A27" s="114">
        <v>8</v>
      </c>
      <c r="B27" s="115" t="s">
        <v>160</v>
      </c>
      <c r="C27" s="116" t="s">
        <v>161</v>
      </c>
      <c r="D27" s="123" t="s">
        <v>162</v>
      </c>
      <c r="E27" s="118">
        <v>0.4</v>
      </c>
      <c r="F27" s="117" t="s">
        <v>159</v>
      </c>
      <c r="I27" s="119">
        <f>ROUND(E27*G27, 2)</f>
        <v>0</v>
      </c>
      <c r="J27" s="119">
        <f>ROUND(E27*G27, 2)</f>
        <v>0</v>
      </c>
      <c r="K27" s="120">
        <v>0.55000000000000004</v>
      </c>
      <c r="L27" s="120">
        <f>E27*K27</f>
        <v>0.22000000000000003</v>
      </c>
      <c r="O27" s="117">
        <v>20</v>
      </c>
      <c r="P27" s="117" t="s">
        <v>139</v>
      </c>
      <c r="V27" s="121" t="s">
        <v>55</v>
      </c>
      <c r="Z27" s="117" t="s">
        <v>163</v>
      </c>
      <c r="AA27" s="117" t="s">
        <v>139</v>
      </c>
      <c r="AB27" s="117">
        <v>2</v>
      </c>
    </row>
    <row r="28" spans="1:28" ht="25.5">
      <c r="A28" s="114">
        <v>9</v>
      </c>
      <c r="B28" s="115" t="s">
        <v>151</v>
      </c>
      <c r="C28" s="116" t="s">
        <v>164</v>
      </c>
      <c r="D28" s="123" t="s">
        <v>165</v>
      </c>
      <c r="F28" s="117" t="s">
        <v>166</v>
      </c>
      <c r="H28" s="119">
        <f>ROUND(E28*G28, 2)</f>
        <v>0</v>
      </c>
      <c r="J28" s="119">
        <f>ROUND(E28*G28, 2)</f>
        <v>0</v>
      </c>
      <c r="O28" s="117">
        <v>20</v>
      </c>
      <c r="P28" s="117" t="s">
        <v>139</v>
      </c>
      <c r="V28" s="121" t="s">
        <v>155</v>
      </c>
      <c r="Z28" s="117" t="s">
        <v>167</v>
      </c>
      <c r="AA28" s="117">
        <v>6299620001601</v>
      </c>
      <c r="AB28" s="117">
        <v>1</v>
      </c>
    </row>
    <row r="29" spans="1:28" ht="25.5">
      <c r="A29" s="114">
        <v>10</v>
      </c>
      <c r="B29" s="115" t="s">
        <v>151</v>
      </c>
      <c r="C29" s="116" t="s">
        <v>168</v>
      </c>
      <c r="D29" s="123" t="s">
        <v>169</v>
      </c>
      <c r="F29" s="117" t="s">
        <v>166</v>
      </c>
      <c r="H29" s="119">
        <f>ROUND(E29*G29, 2)</f>
        <v>0</v>
      </c>
      <c r="J29" s="119">
        <f>ROUND(E29*G29, 2)</f>
        <v>0</v>
      </c>
      <c r="O29" s="117">
        <v>20</v>
      </c>
      <c r="P29" s="117" t="s">
        <v>139</v>
      </c>
      <c r="V29" s="121" t="s">
        <v>155</v>
      </c>
      <c r="Z29" s="117" t="s">
        <v>167</v>
      </c>
      <c r="AA29" s="117">
        <v>629962000</v>
      </c>
      <c r="AB29" s="117">
        <v>1</v>
      </c>
    </row>
    <row r="30" spans="1:28">
      <c r="D30" s="134" t="s">
        <v>170</v>
      </c>
      <c r="E30" s="135">
        <f>J30</f>
        <v>0</v>
      </c>
      <c r="H30" s="135">
        <f>SUM(H23:H29)</f>
        <v>0</v>
      </c>
      <c r="I30" s="135">
        <f>SUM(I23:I29)</f>
        <v>0</v>
      </c>
      <c r="J30" s="135">
        <f>SUM(J23:J29)</f>
        <v>0</v>
      </c>
      <c r="L30" s="136">
        <f>SUM(L23:L29)</f>
        <v>0.22626700000000002</v>
      </c>
      <c r="N30" s="137">
        <f>SUM(N23:N29)</f>
        <v>0</v>
      </c>
      <c r="W30" s="122">
        <f>SUM(W23:W29)</f>
        <v>11.04</v>
      </c>
    </row>
    <row r="32" spans="1:28">
      <c r="B32" s="116" t="s">
        <v>94</v>
      </c>
    </row>
    <row r="33" spans="1:28">
      <c r="A33" s="114">
        <v>11</v>
      </c>
      <c r="B33" s="115" t="s">
        <v>171</v>
      </c>
      <c r="C33" s="116" t="s">
        <v>172</v>
      </c>
      <c r="D33" s="123" t="s">
        <v>173</v>
      </c>
      <c r="E33" s="118">
        <v>124.6</v>
      </c>
      <c r="F33" s="117" t="s">
        <v>174</v>
      </c>
      <c r="H33" s="119">
        <f>ROUND(E33*G33, 2)</f>
        <v>0</v>
      </c>
      <c r="J33" s="119">
        <f>ROUND(E33*G33, 2)</f>
        <v>0</v>
      </c>
      <c r="K33" s="120">
        <v>3.7499999999999999E-3</v>
      </c>
      <c r="L33" s="120">
        <f>E33*K33</f>
        <v>0.46724999999999994</v>
      </c>
      <c r="O33" s="117">
        <v>20</v>
      </c>
      <c r="P33" s="117" t="s">
        <v>139</v>
      </c>
      <c r="V33" s="121" t="s">
        <v>155</v>
      </c>
      <c r="W33" s="122">
        <v>36.259</v>
      </c>
      <c r="Z33" s="117" t="s">
        <v>175</v>
      </c>
      <c r="AA33" s="117">
        <v>6403010101005</v>
      </c>
      <c r="AB33" s="117">
        <v>1</v>
      </c>
    </row>
    <row r="34" spans="1:28">
      <c r="A34" s="114">
        <v>12</v>
      </c>
      <c r="B34" s="115" t="s">
        <v>171</v>
      </c>
      <c r="C34" s="116" t="s">
        <v>176</v>
      </c>
      <c r="D34" s="123" t="s">
        <v>177</v>
      </c>
      <c r="E34" s="118">
        <v>124.6</v>
      </c>
      <c r="F34" s="117" t="s">
        <v>174</v>
      </c>
      <c r="H34" s="119">
        <f>ROUND(E34*G34, 2)</f>
        <v>0</v>
      </c>
      <c r="J34" s="119">
        <f>ROUND(E34*G34, 2)</f>
        <v>0</v>
      </c>
      <c r="M34" s="118">
        <v>3.0000000000000001E-3</v>
      </c>
      <c r="N34" s="118">
        <f>E34*M34</f>
        <v>0.37379999999999997</v>
      </c>
      <c r="O34" s="117">
        <v>20</v>
      </c>
      <c r="P34" s="117" t="s">
        <v>139</v>
      </c>
      <c r="V34" s="121" t="s">
        <v>155</v>
      </c>
      <c r="W34" s="122">
        <v>13.706</v>
      </c>
      <c r="Z34" s="117" t="s">
        <v>175</v>
      </c>
      <c r="AA34" s="117">
        <v>5020552</v>
      </c>
      <c r="AB34" s="117">
        <v>1</v>
      </c>
    </row>
    <row r="35" spans="1:28" ht="25.5">
      <c r="A35" s="114">
        <v>13</v>
      </c>
      <c r="B35" s="115" t="s">
        <v>171</v>
      </c>
      <c r="C35" s="116" t="s">
        <v>178</v>
      </c>
      <c r="D35" s="123" t="s">
        <v>179</v>
      </c>
      <c r="F35" s="117" t="s">
        <v>166</v>
      </c>
      <c r="H35" s="119">
        <f>ROUND(E35*G35, 2)</f>
        <v>0</v>
      </c>
      <c r="J35" s="119">
        <f>ROUND(E35*G35, 2)</f>
        <v>0</v>
      </c>
      <c r="O35" s="117">
        <v>20</v>
      </c>
      <c r="P35" s="117" t="s">
        <v>139</v>
      </c>
      <c r="V35" s="121" t="s">
        <v>155</v>
      </c>
      <c r="Z35" s="117" t="s">
        <v>175</v>
      </c>
      <c r="AA35" s="117">
        <v>6499640001602</v>
      </c>
      <c r="AB35" s="117">
        <v>1</v>
      </c>
    </row>
    <row r="36" spans="1:28" ht="25.5">
      <c r="A36" s="114">
        <v>14</v>
      </c>
      <c r="B36" s="115" t="s">
        <v>171</v>
      </c>
      <c r="C36" s="116" t="s">
        <v>180</v>
      </c>
      <c r="D36" s="123" t="s">
        <v>181</v>
      </c>
      <c r="F36" s="117" t="s">
        <v>166</v>
      </c>
      <c r="H36" s="119">
        <f>ROUND(E36*G36, 2)</f>
        <v>0</v>
      </c>
      <c r="J36" s="119">
        <f>ROUND(E36*G36, 2)</f>
        <v>0</v>
      </c>
      <c r="O36" s="117">
        <v>20</v>
      </c>
      <c r="P36" s="117" t="s">
        <v>139</v>
      </c>
      <c r="V36" s="121" t="s">
        <v>155</v>
      </c>
      <c r="Z36" s="117" t="s">
        <v>175</v>
      </c>
      <c r="AA36" s="117">
        <v>649964000</v>
      </c>
      <c r="AB36" s="117">
        <v>1</v>
      </c>
    </row>
    <row r="37" spans="1:28">
      <c r="D37" s="134" t="s">
        <v>182</v>
      </c>
      <c r="E37" s="135">
        <f>J37</f>
        <v>0</v>
      </c>
      <c r="H37" s="135">
        <f>SUM(H32:H36)</f>
        <v>0</v>
      </c>
      <c r="I37" s="135">
        <f>SUM(I32:I36)</f>
        <v>0</v>
      </c>
      <c r="J37" s="135">
        <f>SUM(J32:J36)</f>
        <v>0</v>
      </c>
      <c r="L37" s="136">
        <f>SUM(L32:L36)</f>
        <v>0.46724999999999994</v>
      </c>
      <c r="N37" s="137">
        <f>SUM(N32:N36)</f>
        <v>0.37379999999999997</v>
      </c>
      <c r="W37" s="122">
        <f>SUM(W32:W36)</f>
        <v>49.965000000000003</v>
      </c>
    </row>
    <row r="39" spans="1:28">
      <c r="B39" s="116" t="s">
        <v>95</v>
      </c>
    </row>
    <row r="40" spans="1:28">
      <c r="A40" s="114">
        <v>15</v>
      </c>
      <c r="B40" s="115" t="s">
        <v>183</v>
      </c>
      <c r="C40" s="116" t="s">
        <v>184</v>
      </c>
      <c r="D40" s="123" t="s">
        <v>185</v>
      </c>
      <c r="E40" s="118">
        <v>200</v>
      </c>
      <c r="F40" s="117" t="s">
        <v>154</v>
      </c>
      <c r="H40" s="119">
        <f>ROUND(E40*G40, 2)</f>
        <v>0</v>
      </c>
      <c r="J40" s="119">
        <f>ROUND(E40*G40, 2)</f>
        <v>0</v>
      </c>
      <c r="M40" s="118">
        <v>4.7E-2</v>
      </c>
      <c r="N40" s="118">
        <f>E40*M40</f>
        <v>9.4</v>
      </c>
      <c r="O40" s="117">
        <v>20</v>
      </c>
      <c r="P40" s="117" t="s">
        <v>139</v>
      </c>
      <c r="V40" s="121" t="s">
        <v>155</v>
      </c>
      <c r="W40" s="122">
        <v>32.4</v>
      </c>
      <c r="Z40" s="117" t="s">
        <v>186</v>
      </c>
      <c r="AA40" s="117">
        <v>5020656</v>
      </c>
      <c r="AB40" s="117">
        <v>1</v>
      </c>
    </row>
    <row r="41" spans="1:28">
      <c r="D41" s="134" t="s">
        <v>187</v>
      </c>
      <c r="E41" s="135">
        <f>J41</f>
        <v>0</v>
      </c>
      <c r="H41" s="135">
        <f>SUM(H39:H40)</f>
        <v>0</v>
      </c>
      <c r="I41" s="135">
        <f>SUM(I39:I40)</f>
        <v>0</v>
      </c>
      <c r="J41" s="135">
        <f>SUM(J39:J40)</f>
        <v>0</v>
      </c>
      <c r="L41" s="136">
        <f>SUM(L39:L40)</f>
        <v>0</v>
      </c>
      <c r="N41" s="137">
        <f>SUM(N39:N40)</f>
        <v>9.4</v>
      </c>
      <c r="W41" s="122">
        <f>SUM(W39:W40)</f>
        <v>32.4</v>
      </c>
    </row>
    <row r="43" spans="1:28">
      <c r="B43" s="116" t="s">
        <v>96</v>
      </c>
    </row>
    <row r="44" spans="1:28">
      <c r="A44" s="114">
        <v>16</v>
      </c>
      <c r="B44" s="115" t="s">
        <v>188</v>
      </c>
      <c r="C44" s="116" t="s">
        <v>189</v>
      </c>
      <c r="D44" s="123" t="s">
        <v>190</v>
      </c>
      <c r="E44" s="118">
        <v>200</v>
      </c>
      <c r="F44" s="117" t="s">
        <v>154</v>
      </c>
      <c r="H44" s="119">
        <f>ROUND(E44*G44, 2)</f>
        <v>0</v>
      </c>
      <c r="J44" s="119">
        <f>ROUND(E44*G44, 2)</f>
        <v>0</v>
      </c>
      <c r="O44" s="117">
        <v>20</v>
      </c>
      <c r="P44" s="117" t="s">
        <v>139</v>
      </c>
      <c r="V44" s="121" t="s">
        <v>155</v>
      </c>
      <c r="W44" s="122">
        <v>66</v>
      </c>
      <c r="Z44" s="117" t="s">
        <v>191</v>
      </c>
      <c r="AA44" s="117">
        <v>6707010600001</v>
      </c>
      <c r="AB44" s="117">
        <v>1</v>
      </c>
    </row>
    <row r="45" spans="1:28" ht="25.5">
      <c r="A45" s="114">
        <v>17</v>
      </c>
      <c r="B45" s="115" t="s">
        <v>160</v>
      </c>
      <c r="C45" s="116" t="s">
        <v>192</v>
      </c>
      <c r="D45" s="123" t="s">
        <v>193</v>
      </c>
      <c r="E45" s="118">
        <v>220</v>
      </c>
      <c r="F45" s="117" t="s">
        <v>154</v>
      </c>
      <c r="I45" s="119">
        <f>ROUND(E45*G45, 2)</f>
        <v>0</v>
      </c>
      <c r="J45" s="119">
        <f>ROUND(E45*G45, 2)</f>
        <v>0</v>
      </c>
      <c r="K45" s="120">
        <v>2.8E-3</v>
      </c>
      <c r="L45" s="120">
        <f>E45*K45</f>
        <v>0.61599999999999999</v>
      </c>
      <c r="O45" s="117">
        <v>20</v>
      </c>
      <c r="P45" s="117" t="s">
        <v>139</v>
      </c>
      <c r="V45" s="121" t="s">
        <v>55</v>
      </c>
      <c r="Z45" s="117" t="s">
        <v>194</v>
      </c>
      <c r="AA45" s="117" t="s">
        <v>139</v>
      </c>
      <c r="AB45" s="117">
        <v>8</v>
      </c>
    </row>
    <row r="46" spans="1:28">
      <c r="A46" s="114">
        <v>18</v>
      </c>
      <c r="B46" s="115" t="s">
        <v>188</v>
      </c>
      <c r="C46" s="116" t="s">
        <v>195</v>
      </c>
      <c r="D46" s="123" t="s">
        <v>196</v>
      </c>
      <c r="E46" s="118">
        <v>36</v>
      </c>
      <c r="F46" s="117" t="s">
        <v>174</v>
      </c>
      <c r="H46" s="119">
        <f>ROUND(E46*G46, 2)</f>
        <v>0</v>
      </c>
      <c r="J46" s="119">
        <f>ROUND(E46*G46, 2)</f>
        <v>0</v>
      </c>
      <c r="K46" s="120">
        <v>1.0000000000000001E-5</v>
      </c>
      <c r="L46" s="120">
        <f>E46*K46</f>
        <v>3.6000000000000002E-4</v>
      </c>
      <c r="O46" s="117">
        <v>20</v>
      </c>
      <c r="P46" s="117" t="s">
        <v>139</v>
      </c>
      <c r="V46" s="121" t="s">
        <v>155</v>
      </c>
      <c r="W46" s="122">
        <v>10.44</v>
      </c>
      <c r="Z46" s="117" t="s">
        <v>191</v>
      </c>
      <c r="AA46" s="117">
        <v>6707010600013</v>
      </c>
      <c r="AB46" s="117">
        <v>1</v>
      </c>
    </row>
    <row r="47" spans="1:28">
      <c r="A47" s="114">
        <v>19</v>
      </c>
      <c r="B47" s="115" t="s">
        <v>160</v>
      </c>
      <c r="C47" s="116" t="s">
        <v>197</v>
      </c>
      <c r="D47" s="123" t="s">
        <v>198</v>
      </c>
      <c r="E47" s="118">
        <v>36.36</v>
      </c>
      <c r="F47" s="117" t="s">
        <v>174</v>
      </c>
      <c r="I47" s="119">
        <f>ROUND(E47*G47, 2)</f>
        <v>0</v>
      </c>
      <c r="J47" s="119">
        <f>ROUND(E47*G47, 2)</f>
        <v>0</v>
      </c>
      <c r="O47" s="117">
        <v>20</v>
      </c>
      <c r="P47" s="117" t="s">
        <v>139</v>
      </c>
      <c r="V47" s="121" t="s">
        <v>55</v>
      </c>
      <c r="Z47" s="117" t="s">
        <v>199</v>
      </c>
      <c r="AA47" s="117">
        <v>14814</v>
      </c>
      <c r="AB47" s="117">
        <v>8</v>
      </c>
    </row>
    <row r="48" spans="1:28">
      <c r="D48" s="134" t="s">
        <v>200</v>
      </c>
      <c r="E48" s="135">
        <f>J48</f>
        <v>0</v>
      </c>
      <c r="H48" s="135">
        <f>SUM(H43:H47)</f>
        <v>0</v>
      </c>
      <c r="I48" s="135">
        <f>SUM(I43:I47)</f>
        <v>0</v>
      </c>
      <c r="J48" s="135">
        <f>SUM(J43:J47)</f>
        <v>0</v>
      </c>
      <c r="L48" s="136">
        <f>SUM(L43:L47)</f>
        <v>0.61636000000000002</v>
      </c>
      <c r="N48" s="137">
        <f>SUM(N43:N47)</f>
        <v>0</v>
      </c>
      <c r="W48" s="122">
        <f>SUM(W43:W47)</f>
        <v>76.44</v>
      </c>
    </row>
    <row r="50" spans="1:28">
      <c r="B50" s="116" t="s">
        <v>97</v>
      </c>
    </row>
    <row r="51" spans="1:28">
      <c r="A51" s="114">
        <v>20</v>
      </c>
      <c r="B51" s="115" t="s">
        <v>201</v>
      </c>
      <c r="C51" s="116" t="s">
        <v>202</v>
      </c>
      <c r="D51" s="123" t="s">
        <v>203</v>
      </c>
      <c r="E51" s="118">
        <v>30</v>
      </c>
      <c r="F51" s="117" t="s">
        <v>154</v>
      </c>
      <c r="H51" s="119">
        <f>ROUND(E51*G51, 2)</f>
        <v>0</v>
      </c>
      <c r="J51" s="119">
        <f>ROUND(E51*G51, 2)</f>
        <v>0</v>
      </c>
      <c r="K51" s="120">
        <v>3.4000000000000002E-4</v>
      </c>
      <c r="L51" s="120">
        <f>E51*K51</f>
        <v>1.0200000000000001E-2</v>
      </c>
      <c r="O51" s="117">
        <v>20</v>
      </c>
      <c r="P51" s="117" t="s">
        <v>139</v>
      </c>
      <c r="V51" s="121" t="s">
        <v>155</v>
      </c>
      <c r="W51" s="122">
        <v>5.49</v>
      </c>
      <c r="Z51" s="117" t="s">
        <v>204</v>
      </c>
      <c r="AA51" s="117">
        <v>8401071606012</v>
      </c>
      <c r="AB51" s="117">
        <v>1</v>
      </c>
    </row>
    <row r="52" spans="1:28">
      <c r="A52" s="114">
        <v>21</v>
      </c>
      <c r="B52" s="115" t="s">
        <v>201</v>
      </c>
      <c r="C52" s="116" t="s">
        <v>205</v>
      </c>
      <c r="D52" s="123" t="s">
        <v>206</v>
      </c>
      <c r="E52" s="118">
        <v>30</v>
      </c>
      <c r="F52" s="117" t="s">
        <v>154</v>
      </c>
      <c r="H52" s="119">
        <f>ROUND(E52*G52, 2)</f>
        <v>0</v>
      </c>
      <c r="J52" s="119">
        <f>ROUND(E52*G52, 2)</f>
        <v>0</v>
      </c>
      <c r="K52" s="120">
        <v>3.3E-4</v>
      </c>
      <c r="L52" s="120">
        <f>E52*K52</f>
        <v>9.8999999999999991E-3</v>
      </c>
      <c r="O52" s="117">
        <v>20</v>
      </c>
      <c r="P52" s="117" t="s">
        <v>139</v>
      </c>
      <c r="V52" s="121" t="s">
        <v>155</v>
      </c>
      <c r="W52" s="122">
        <v>5.49</v>
      </c>
      <c r="Z52" s="117" t="s">
        <v>204</v>
      </c>
      <c r="AA52" s="117">
        <v>8401071606018</v>
      </c>
      <c r="AB52" s="117">
        <v>1</v>
      </c>
    </row>
    <row r="53" spans="1:28">
      <c r="D53" s="134" t="s">
        <v>207</v>
      </c>
      <c r="E53" s="135">
        <f>J53</f>
        <v>0</v>
      </c>
      <c r="H53" s="135">
        <f>SUM(H50:H52)</f>
        <v>0</v>
      </c>
      <c r="I53" s="135">
        <f>SUM(I50:I52)</f>
        <v>0</v>
      </c>
      <c r="J53" s="135">
        <f>SUM(J50:J52)</f>
        <v>0</v>
      </c>
      <c r="L53" s="136">
        <f>SUM(L50:L52)</f>
        <v>2.01E-2</v>
      </c>
      <c r="N53" s="137">
        <f>SUM(N50:N52)</f>
        <v>0</v>
      </c>
      <c r="W53" s="122">
        <f>SUM(W50:W52)</f>
        <v>10.98</v>
      </c>
    </row>
    <row r="55" spans="1:28">
      <c r="D55" s="134" t="s">
        <v>98</v>
      </c>
      <c r="E55" s="137">
        <f>J55</f>
        <v>0</v>
      </c>
      <c r="H55" s="135">
        <f>+H30+H37+H41+H48+H53</f>
        <v>0</v>
      </c>
      <c r="I55" s="135">
        <f>+I30+I37+I41+I48+I53</f>
        <v>0</v>
      </c>
      <c r="J55" s="135">
        <f>+J30+J37+J41+J48+J53</f>
        <v>0</v>
      </c>
      <c r="L55" s="136">
        <f>+L30+L37+L41+L48+L53</f>
        <v>1.329977</v>
      </c>
      <c r="N55" s="137">
        <f>+N30+N37+N41+N48+N53</f>
        <v>9.7737999999999996</v>
      </c>
      <c r="W55" s="122">
        <f>+W30+W37+W41+W48+W53</f>
        <v>180.82499999999999</v>
      </c>
    </row>
    <row r="57" spans="1:28">
      <c r="B57" s="133" t="s">
        <v>208</v>
      </c>
    </row>
    <row r="58" spans="1:28">
      <c r="B58" s="116" t="s">
        <v>99</v>
      </c>
    </row>
    <row r="59" spans="1:28" ht="25.5">
      <c r="A59" s="114">
        <v>22</v>
      </c>
      <c r="B59" s="115" t="s">
        <v>209</v>
      </c>
      <c r="C59" s="116" t="s">
        <v>210</v>
      </c>
      <c r="D59" s="123" t="s">
        <v>211</v>
      </c>
      <c r="E59" s="118">
        <v>200</v>
      </c>
      <c r="F59" s="117" t="s">
        <v>154</v>
      </c>
      <c r="H59" s="119">
        <f>ROUND(E59*G59, 2)</f>
        <v>0</v>
      </c>
      <c r="J59" s="119">
        <f>ROUND(E59*G59, 2)</f>
        <v>0</v>
      </c>
      <c r="O59" s="117">
        <v>20</v>
      </c>
      <c r="P59" s="117" t="s">
        <v>139</v>
      </c>
      <c r="V59" s="121" t="s">
        <v>33</v>
      </c>
      <c r="Z59" s="117" t="s">
        <v>212</v>
      </c>
      <c r="AA59" s="117" t="s">
        <v>139</v>
      </c>
      <c r="AB59" s="117">
        <v>7</v>
      </c>
    </row>
    <row r="60" spans="1:28">
      <c r="D60" s="134" t="s">
        <v>213</v>
      </c>
      <c r="E60" s="135">
        <f>J60</f>
        <v>0</v>
      </c>
      <c r="H60" s="135">
        <f>SUM(H57:H59)</f>
        <v>0</v>
      </c>
      <c r="I60" s="135">
        <f>SUM(I57:I59)</f>
        <v>0</v>
      </c>
      <c r="J60" s="135">
        <f>SUM(J57:J59)</f>
        <v>0</v>
      </c>
      <c r="L60" s="136">
        <f>SUM(L57:L59)</f>
        <v>0</v>
      </c>
      <c r="N60" s="137">
        <f>SUM(N57:N59)</f>
        <v>0</v>
      </c>
      <c r="W60" s="122">
        <f>SUM(W57:W59)</f>
        <v>0</v>
      </c>
    </row>
    <row r="62" spans="1:28">
      <c r="D62" s="134" t="s">
        <v>100</v>
      </c>
      <c r="E62" s="135">
        <f>J62</f>
        <v>0</v>
      </c>
      <c r="H62" s="135">
        <f>+H60</f>
        <v>0</v>
      </c>
      <c r="I62" s="135">
        <f>+I60</f>
        <v>0</v>
      </c>
      <c r="J62" s="135">
        <f>+J60</f>
        <v>0</v>
      </c>
      <c r="L62" s="136">
        <f>+L60</f>
        <v>0</v>
      </c>
      <c r="N62" s="137">
        <f>+N60</f>
        <v>0</v>
      </c>
      <c r="W62" s="122">
        <f>+W60</f>
        <v>0</v>
      </c>
    </row>
    <row r="64" spans="1:28">
      <c r="D64" s="138" t="s">
        <v>101</v>
      </c>
      <c r="E64" s="135">
        <f>J64</f>
        <v>0</v>
      </c>
      <c r="H64" s="135">
        <f>+H21+H55+H62</f>
        <v>0</v>
      </c>
      <c r="I64" s="135">
        <f>+I21+I55+I62</f>
        <v>0</v>
      </c>
      <c r="J64" s="135">
        <f>+J21+J55+J62</f>
        <v>0</v>
      </c>
      <c r="L64" s="136">
        <f>+L21+L55+L62</f>
        <v>1.329977</v>
      </c>
      <c r="N64" s="137">
        <f>+N21+N55+N62</f>
        <v>9.7737999999999996</v>
      </c>
      <c r="W64" s="122">
        <f>+W21+W55+W62</f>
        <v>208.34799999999998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cp:lastPrinted>2015-06-12T08:13:20Z</cp:lastPrinted>
  <dcterms:created xsi:type="dcterms:W3CDTF">1999-04-06T07:39:42Z</dcterms:created>
  <dcterms:modified xsi:type="dcterms:W3CDTF">2015-06-19T13:56:48Z</dcterms:modified>
</cp:coreProperties>
</file>