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 activeTab="2"/>
  </bookViews>
  <sheets>
    <sheet name="Kryci list" sheetId="1" r:id="rId1"/>
    <sheet name="Rekapitulacia" sheetId="2" r:id="rId2"/>
    <sheet name="Prehlad" sheetId="3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52511" fullCalcOnLoad="1"/>
</workbook>
</file>

<file path=xl/calcChain.xml><?xml version="1.0" encoding="utf-8"?>
<calcChain xmlns="http://schemas.openxmlformats.org/spreadsheetml/2006/main">
  <c r="H14" i="3" l="1"/>
  <c r="H15" i="3"/>
  <c r="H16" i="3"/>
  <c r="H17" i="3"/>
  <c r="H18" i="3"/>
  <c r="H19" i="3"/>
  <c r="H20" i="3"/>
  <c r="H21" i="3"/>
  <c r="H23" i="3"/>
  <c r="H27" i="3"/>
  <c r="H28" i="3"/>
  <c r="H29" i="3"/>
  <c r="H30" i="3"/>
  <c r="H31" i="3"/>
  <c r="H33" i="3"/>
  <c r="H34" i="3"/>
  <c r="H35" i="3"/>
  <c r="H36" i="3"/>
  <c r="H37" i="3"/>
  <c r="H40" i="3"/>
  <c r="H41" i="3"/>
  <c r="H48" i="3"/>
  <c r="B16" i="2"/>
  <c r="H42" i="3"/>
  <c r="H43" i="3"/>
  <c r="H44" i="3"/>
  <c r="H45" i="3"/>
  <c r="H46" i="3"/>
  <c r="H47" i="3"/>
  <c r="H51" i="3"/>
  <c r="H52" i="3"/>
  <c r="H53" i="3"/>
  <c r="H54" i="3"/>
  <c r="H55" i="3"/>
  <c r="B17" i="2"/>
  <c r="H58" i="3"/>
  <c r="H60" i="3"/>
  <c r="H61" i="3"/>
  <c r="H62" i="3"/>
  <c r="B18" i="2"/>
  <c r="H65" i="3"/>
  <c r="H66" i="3"/>
  <c r="B19" i="2"/>
  <c r="I32" i="3"/>
  <c r="I37" i="3"/>
  <c r="I68" i="3"/>
  <c r="E17" i="1"/>
  <c r="I59" i="3"/>
  <c r="I62" i="3"/>
  <c r="H72" i="3"/>
  <c r="H73" i="3"/>
  <c r="I30" i="1"/>
  <c r="J30" i="1"/>
  <c r="J20" i="1"/>
  <c r="F26" i="1"/>
  <c r="J26" i="1"/>
  <c r="F1" i="1"/>
  <c r="J13" i="1"/>
  <c r="J14" i="1"/>
  <c r="F19" i="1"/>
  <c r="J14" i="3"/>
  <c r="J21" i="3"/>
  <c r="J15" i="3"/>
  <c r="J16" i="3"/>
  <c r="J17" i="3"/>
  <c r="J18" i="3"/>
  <c r="J19" i="3"/>
  <c r="J20" i="3"/>
  <c r="J27" i="3"/>
  <c r="J28" i="3"/>
  <c r="J37" i="3"/>
  <c r="J29" i="3"/>
  <c r="J30" i="3"/>
  <c r="J31" i="3"/>
  <c r="J32" i="3"/>
  <c r="J33" i="3"/>
  <c r="J34" i="3"/>
  <c r="J35" i="3"/>
  <c r="J36" i="3"/>
  <c r="J40" i="3"/>
  <c r="J41" i="3"/>
  <c r="J42" i="3"/>
  <c r="J43" i="3"/>
  <c r="J44" i="3"/>
  <c r="J45" i="3"/>
  <c r="J46" i="3"/>
  <c r="J47" i="3"/>
  <c r="J48" i="3"/>
  <c r="D16" i="2"/>
  <c r="J51" i="3"/>
  <c r="J52" i="3"/>
  <c r="J55" i="3"/>
  <c r="D17" i="2"/>
  <c r="J53" i="3"/>
  <c r="J54" i="3"/>
  <c r="J58" i="3"/>
  <c r="J59" i="3"/>
  <c r="J60" i="3"/>
  <c r="J61" i="3"/>
  <c r="J62" i="3"/>
  <c r="E62" i="3"/>
  <c r="J65" i="3"/>
  <c r="J66" i="3"/>
  <c r="D19" i="2"/>
  <c r="J72" i="3"/>
  <c r="J73" i="3"/>
  <c r="N73" i="3"/>
  <c r="L73" i="3"/>
  <c r="L75" i="3"/>
  <c r="I73" i="3"/>
  <c r="I75" i="3"/>
  <c r="E18" i="1"/>
  <c r="E66" i="3"/>
  <c r="N66" i="3"/>
  <c r="I66" i="3"/>
  <c r="L65" i="3"/>
  <c r="L66" i="3"/>
  <c r="E19" i="2"/>
  <c r="N62" i="3"/>
  <c r="F18" i="2"/>
  <c r="L59" i="3"/>
  <c r="L58" i="3"/>
  <c r="E55" i="3"/>
  <c r="I55" i="3"/>
  <c r="L52" i="3"/>
  <c r="L55" i="3"/>
  <c r="E17" i="2"/>
  <c r="N51" i="3"/>
  <c r="N55" i="3"/>
  <c r="F17" i="2"/>
  <c r="E48" i="3"/>
  <c r="I48" i="3"/>
  <c r="N47" i="3"/>
  <c r="L46" i="3"/>
  <c r="N45" i="3"/>
  <c r="L44" i="3"/>
  <c r="L43" i="3"/>
  <c r="L42" i="3"/>
  <c r="L41" i="3"/>
  <c r="L48" i="3"/>
  <c r="E16" i="2"/>
  <c r="N40" i="3"/>
  <c r="E37" i="3"/>
  <c r="N34" i="3"/>
  <c r="L33" i="3"/>
  <c r="L32" i="3"/>
  <c r="L31" i="3"/>
  <c r="N30" i="3"/>
  <c r="L28" i="3"/>
  <c r="L37" i="3"/>
  <c r="N27" i="3"/>
  <c r="N37" i="3"/>
  <c r="F15" i="2"/>
  <c r="N21" i="3"/>
  <c r="N23" i="3"/>
  <c r="I21" i="3"/>
  <c r="I23" i="3"/>
  <c r="L14" i="3"/>
  <c r="L21" i="3"/>
  <c r="D8" i="3"/>
  <c r="G26" i="2"/>
  <c r="G23" i="2"/>
  <c r="E23" i="2"/>
  <c r="C23" i="2"/>
  <c r="G22" i="2"/>
  <c r="E22" i="2"/>
  <c r="G20" i="2"/>
  <c r="C20" i="2"/>
  <c r="G19" i="2"/>
  <c r="F19" i="2"/>
  <c r="C19" i="2"/>
  <c r="G18" i="2"/>
  <c r="C18" i="2"/>
  <c r="G17" i="2"/>
  <c r="C17" i="2"/>
  <c r="G16" i="2"/>
  <c r="C16" i="2"/>
  <c r="G15" i="2"/>
  <c r="C15" i="2"/>
  <c r="G13" i="2"/>
  <c r="G12" i="2"/>
  <c r="F12" i="2"/>
  <c r="C12" i="2"/>
  <c r="B8" i="2"/>
  <c r="L23" i="3"/>
  <c r="E12" i="2"/>
  <c r="E15" i="2"/>
  <c r="E16" i="1"/>
  <c r="E20" i="1"/>
  <c r="I77" i="3"/>
  <c r="C26" i="2"/>
  <c r="N77" i="3"/>
  <c r="F26" i="2"/>
  <c r="F13" i="2"/>
  <c r="F22" i="2"/>
  <c r="N75" i="3"/>
  <c r="F23" i="2"/>
  <c r="J68" i="3"/>
  <c r="D15" i="2"/>
  <c r="D12" i="2"/>
  <c r="J23" i="3"/>
  <c r="C13" i="2"/>
  <c r="C22" i="2"/>
  <c r="E21" i="3"/>
  <c r="N48" i="3"/>
  <c r="F16" i="2"/>
  <c r="L62" i="3"/>
  <c r="E18" i="2"/>
  <c r="N68" i="3"/>
  <c r="F20" i="2"/>
  <c r="E73" i="3"/>
  <c r="D22" i="2"/>
  <c r="J75" i="3"/>
  <c r="B22" i="2"/>
  <c r="H75" i="3"/>
  <c r="H68" i="3"/>
  <c r="B13" i="2"/>
  <c r="D16" i="1"/>
  <c r="H77" i="3"/>
  <c r="B26" i="2"/>
  <c r="B12" i="2"/>
  <c r="B15" i="2"/>
  <c r="D18" i="2"/>
  <c r="D18" i="1"/>
  <c r="F18" i="1"/>
  <c r="B23" i="2"/>
  <c r="E75" i="3"/>
  <c r="D23" i="2"/>
  <c r="E68" i="3"/>
  <c r="D20" i="2"/>
  <c r="L68" i="3"/>
  <c r="E20" i="2"/>
  <c r="L77" i="3"/>
  <c r="E26" i="2"/>
  <c r="E13" i="2"/>
  <c r="F16" i="1"/>
  <c r="F20" i="1"/>
  <c r="J28" i="1"/>
  <c r="B20" i="2"/>
  <c r="D17" i="1"/>
  <c r="F17" i="1"/>
  <c r="J77" i="3"/>
  <c r="D13" i="2"/>
  <c r="E23" i="3"/>
  <c r="D26" i="2"/>
  <c r="E77" i="3"/>
  <c r="I29" i="1"/>
  <c r="J29" i="1"/>
  <c r="J31" i="1"/>
  <c r="D20" i="1"/>
  <c r="F12" i="1"/>
  <c r="F13" i="1"/>
  <c r="F14" i="1"/>
  <c r="J12" i="1"/>
</calcChain>
</file>

<file path=xl/sharedStrings.xml><?xml version="1.0" encoding="utf-8"?>
<sst xmlns="http://schemas.openxmlformats.org/spreadsheetml/2006/main" count="449" uniqueCount="232">
  <si>
    <t xml:space="preserve"> Mesto Rožňava</t>
  </si>
  <si>
    <t>V module</t>
  </si>
  <si>
    <t>Hlavička1</t>
  </si>
  <si>
    <t>Mena</t>
  </si>
  <si>
    <t>Hlavička2</t>
  </si>
  <si>
    <t>Obdobie</t>
  </si>
  <si>
    <t>Stavba :ZUIŠ - oprava strechy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</si>
  <si>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</si>
  <si>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</si>
  <si>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</si>
  <si>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</si>
  <si>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</si>
  <si>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</si>
  <si>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</si>
  <si>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</si>
  <si>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</si>
  <si>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</si>
  <si>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</si>
  <si>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</si>
  <si>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</si>
  <si>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</si>
  <si>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</si>
  <si>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</si>
  <si>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</si>
  <si>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</si>
  <si>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</si>
  <si>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</si>
  <si>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</si>
  <si>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</si>
  <si>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</si>
  <si>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</si>
  <si>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</si>
  <si>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</si>
  <si>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</si>
  <si>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</si>
  <si>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</si>
  <si>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</si>
  <si>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</si>
  <si>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</si>
  <si>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</si>
  <si>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</si>
  <si>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</si>
  <si>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</si>
  <si>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</si>
  <si>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</si>
  <si>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</si>
  <si>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</si>
  <si>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</si>
  <si>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</si>
  <si>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</si>
  <si>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</si>
  <si>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</si>
  <si>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</si>
  <si>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</si>
  <si>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</si>
  <si>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</si>
  <si>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</si>
  <si>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</si>
  <si>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</si>
  <si>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</si>
  <si>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</si>
  <si>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</si>
  <si>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</si>
  <si>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</si>
  <si>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</si>
  <si>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</si>
  <si>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</si>
  <si>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</si>
  <si>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</si>
  <si>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</si>
  <si>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</si>
  <si>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</si>
  <si>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</si>
  <si>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</si>
  <si>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</si>
  <si>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</si>
  <si>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</si>
  <si>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</si>
  <si>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</si>
  <si>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</si>
  <si>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</si>
  <si>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</si>
  <si>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</si>
  <si>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</si>
  <si>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</si>
  <si>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</si>
  <si>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</si>
  <si>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</si>
  <si>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</si>
  <si>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</si>
  <si>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</si>
  <si>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9 - OSTATNÉ KONŠTRUKCIE A PRÁCE</t>
  </si>
  <si>
    <t xml:space="preserve">PRÁCE A DODÁVKY HSV  spolu: </t>
  </si>
  <si>
    <t>762 - Konštrukcie tesárske</t>
  </si>
  <si>
    <t>764 - Konštrukcie klampiarske</t>
  </si>
  <si>
    <t>765 - Krytiny tvrdé</t>
  </si>
  <si>
    <t>767 - Konštrukcie doplnk. kovové stavebné</t>
  </si>
  <si>
    <t>783 - Nátery</t>
  </si>
  <si>
    <t xml:space="preserve">PRÁCE A DODÁVKY PSV  spolu: </t>
  </si>
  <si>
    <t>M21 - 155 Elektromontáže</t>
  </si>
  <si>
    <t xml:space="preserve">PRÁCE A DODÁVKY M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</si>
  <si>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</si>
  <si>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</si>
  <si>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</si>
  <si>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</si>
  <si>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</si>
  <si>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</si>
  <si>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</si>
  <si>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</si>
  <si>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</si>
  <si>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</si>
  <si>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</si>
  <si>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</si>
  <si>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</si>
  <si>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</si>
  <si>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</si>
  <si>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</si>
  <si>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</si>
  <si>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</si>
  <si>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</si>
  <si>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</si>
  <si>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</si>
  <si>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</si>
  <si>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</si>
  <si>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</si>
  <si>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</si>
  <si>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</si>
  <si>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</si>
  <si>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</si>
  <si>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</si>
  <si>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</si>
  <si>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</si>
  <si>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</si>
  <si>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</si>
  <si>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</si>
  <si>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003</t>
  </si>
  <si>
    <t xml:space="preserve">94195-5004   </t>
  </si>
  <si>
    <t xml:space="preserve">Lešenie ľahké prac. pomocné výš. podlahy do 3,5 m                                                                       </t>
  </si>
  <si>
    <t xml:space="preserve">m2      </t>
  </si>
  <si>
    <t xml:space="preserve">                    </t>
  </si>
  <si>
    <t>013</t>
  </si>
  <si>
    <t xml:space="preserve">97901-1111   </t>
  </si>
  <si>
    <t xml:space="preserve">Zvislá doprava sute a vybúr. hmôt za prvé podlažie                                                                      </t>
  </si>
  <si>
    <t xml:space="preserve">t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</si>
  <si>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</si>
  <si>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</si>
  <si>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</si>
  <si>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</si>
  <si>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</si>
  <si>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</si>
  <si>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97910-1757   </t>
  </si>
  <si>
    <t xml:space="preserve">Poplatok za ulož. a znešk. staveb.odpadu na urč.sklád. "N" - nebezpečný odpad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</si>
  <si>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</si>
  <si>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</si>
  <si>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9 - OSTATNÉ KONŠTRUKCIE A PRÁCE  spolu: </t>
  </si>
  <si>
    <t>PRÁCE A DODÁVKY PSV</t>
  </si>
  <si>
    <t>762</t>
  </si>
  <si>
    <t xml:space="preserve">76233-1812   </t>
  </si>
  <si>
    <t xml:space="preserve">Demontáž viazaných konštr. krovov  prier. plocha nad 120 do 224cm2                                                      </t>
  </si>
  <si>
    <t xml:space="preserve">m       </t>
  </si>
  <si>
    <t>I</t>
  </si>
  <si>
    <t xml:space="preserve">76233-2130   </t>
  </si>
  <si>
    <t xml:space="preserve">Montáž krovov viazaných prierez. plocha nad 224 do 288 cm2                                                              </t>
  </si>
  <si>
    <t xml:space="preserve">76234-2211   </t>
  </si>
  <si>
    <t xml:space="preserve">Montáž latovania do 60 st.rozpätie do 150 mm                                                                            </t>
  </si>
  <si>
    <t xml:space="preserve">76234-2811   </t>
  </si>
  <si>
    <t xml:space="preserve">Demontáž latovania striech os. vzdial. do 22 cm                                                                         </t>
  </si>
  <si>
    <t xml:space="preserve">76239-5000   </t>
  </si>
  <si>
    <t xml:space="preserve">Spojovacie a ochranné prostriedky k montáži krovov                                                                      </t>
  </si>
  <si>
    <t xml:space="preserve">m3      </t>
  </si>
  <si>
    <t>MAT</t>
  </si>
  <si>
    <t xml:space="preserve">605 120200   </t>
  </si>
  <si>
    <t xml:space="preserve">Rezivo                                                                                                                  </t>
  </si>
  <si>
    <t xml:space="preserve">76284-1230   </t>
  </si>
  <si>
    <t xml:space="preserve">Montáž podbíjania stropov a striech rovných z prkien hoblov. na pero a drážku                                           </t>
  </si>
  <si>
    <t xml:space="preserve">76284-1812   </t>
  </si>
  <si>
    <t xml:space="preserve">Demontáž podbíjania z dosiek hrubých s omietkou                                                                         </t>
  </si>
  <si>
    <t xml:space="preserve">99876-2202   </t>
  </si>
  <si>
    <t xml:space="preserve">Presun hmôt pre tesárske konštr. v objektoch  výšky do 12 m                                                             </t>
  </si>
  <si>
    <t xml:space="preserve">%       </t>
  </si>
  <si>
    <t xml:space="preserve">99876-2294   </t>
  </si>
  <si>
    <t xml:space="preserve">Prípl. za zväčšený presun do 1000 m pre tesárske konštr.                                                                </t>
  </si>
  <si>
    <t xml:space="preserve">762 - Konštrukcie tesárske  spolu: </t>
  </si>
  <si>
    <t>764</t>
  </si>
  <si>
    <t xml:space="preserve">76432-2840   </t>
  </si>
  <si>
    <t xml:space="preserve">Klamp. demont. klampiarskych oplechovaní                                                                                </t>
  </si>
  <si>
    <t xml:space="preserve">76432-4220   </t>
  </si>
  <si>
    <t xml:space="preserve">Klamp. oplechovanie striech rš 275                                                                                      </t>
  </si>
  <si>
    <t xml:space="preserve">76432-42202  </t>
  </si>
  <si>
    <t xml:space="preserve">Klamp. oplechovanie striech rš. 480                                                                                     </t>
  </si>
  <si>
    <t xml:space="preserve">76432-4221   </t>
  </si>
  <si>
    <t xml:space="preserve">Klamp. oplechovanie striech rš. 300                                                                                     </t>
  </si>
  <si>
    <t xml:space="preserve">76435-2203   </t>
  </si>
  <si>
    <t xml:space="preserve">Klamp. PZ pl. žľaby pododkvap. polkruh. rš 330 dl 5m-                                                                   </t>
  </si>
  <si>
    <t xml:space="preserve">76435-2810   </t>
  </si>
  <si>
    <t xml:space="preserve">Klamp. demont. žľaby polkruhové rš 330-30ST                                                                             </t>
  </si>
  <si>
    <t xml:space="preserve">76435-9212   </t>
  </si>
  <si>
    <t xml:space="preserve">Klamp. PZ pl. žľaby kotlík konický                                                                                      </t>
  </si>
  <si>
    <t xml:space="preserve">kus     </t>
  </si>
  <si>
    <t xml:space="preserve">76435-9811   </t>
  </si>
  <si>
    <t xml:space="preserve">Klamp. demont. kotlík konický d-150 -45ST                                                                               </t>
  </si>
  <si>
    <t xml:space="preserve">764 - Konštrukcie klampiarske  spolu: </t>
  </si>
  <si>
    <t>765</t>
  </si>
  <si>
    <t xml:space="preserve">76532-3810   </t>
  </si>
  <si>
    <t xml:space="preserve">Demontáž do sute AZC krytiny                                                                                            </t>
  </si>
  <si>
    <t xml:space="preserve">76590-1250   </t>
  </si>
  <si>
    <t xml:space="preserve">Pokrytie striech fóliou                                                                                                 </t>
  </si>
  <si>
    <t xml:space="preserve">99876-5201   </t>
  </si>
  <si>
    <t xml:space="preserve">Presun hmôt pre krytiny tvrdé na objektoch výšky do 6 m                                                                 </t>
  </si>
  <si>
    <t xml:space="preserve">99876-5292   </t>
  </si>
  <si>
    <t xml:space="preserve">Prípl. za zväčšený presun hmôt pre krytiny tvrdé do 100 m                                                               </t>
  </si>
  <si>
    <t xml:space="preserve">765 - Krytiny tvrdé  spolu: </t>
  </si>
  <si>
    <t>767</t>
  </si>
  <si>
    <t xml:space="preserve">76739-2113   </t>
  </si>
  <si>
    <t xml:space="preserve">Montáž krytiny striech plechom tvarovaným pristrelením                                                                  </t>
  </si>
  <si>
    <t xml:space="preserve">631 712200   </t>
  </si>
  <si>
    <t xml:space="preserve">Krytina z poplastovaného plechu Blachotrapez Talia hr. pl. 0,5-0,6 mm, hnedá / vrátane všetkých doplnkov/               </t>
  </si>
  <si>
    <t xml:space="preserve">99876-7201   </t>
  </si>
  <si>
    <t xml:space="preserve">Presun hmôt pre kovové stav. doplnk. konštr. v objektoch výšky do 6 m                                                   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</si>
  <si>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</si>
  <si>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</si>
  <si>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</si>
  <si>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783</t>
  </si>
  <si>
    <t xml:space="preserve">78378-2203   </t>
  </si>
  <si>
    <t xml:space="preserve">Nátery tesárskych konštr. Lastanoxom Q (Bochemit QB-inovovaná náhrada)                                                  </t>
  </si>
  <si>
    <t xml:space="preserve">783 - Nátery  spolu: </t>
  </si>
  <si>
    <t>PRÁCE A DODÁVKY M</t>
  </si>
  <si>
    <t>921</t>
  </si>
  <si>
    <t xml:space="preserve">21001-0099   </t>
  </si>
  <si>
    <t xml:space="preserve">Demontáž a spätná montáž bleskozvodu /lano - 173,4 m, 96 podpier, vrátane revíznej správy/                              </t>
  </si>
  <si>
    <t xml:space="preserve">M21 - 155 Elektromontáže  spolu: 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</si>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</sst>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1" fillId="0" borderId="22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4" xfId="53" applyFont="1" applyBorder="1" applyAlignment="1">
      <alignment horizontal="right" vertical="center"/>
    </xf>
    <xf numFmtId="0" fontId="1" fillId="0" borderId="25" xfId="53" applyFont="1" applyBorder="1" applyAlignment="1">
      <alignment horizontal="lef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7" xfId="53" applyFont="1" applyBorder="1" applyAlignment="1">
      <alignment horizontal="right" vertical="center"/>
    </xf>
    <xf numFmtId="0" fontId="1" fillId="0" borderId="28" xfId="53" applyFont="1" applyBorder="1" applyAlignment="1">
      <alignment horizontal="lef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0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righ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righ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1" xfId="53" applyFont="1" applyBorder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center" vertical="center"/>
    </xf>
    <xf numFmtId="0" fontId="1" fillId="0" borderId="47" xfId="53" applyFont="1" applyBorder="1" applyAlignment="1">
      <alignment horizontal="center" vertical="center"/>
    </xf>
    <xf numFmtId="0" fontId="1" fillId="0" borderId="48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0" fontId="1" fillId="0" borderId="54" xfId="53" applyFont="1" applyBorder="1" applyAlignment="1">
      <alignment horizontal="center" vertical="center"/>
    </xf>
    <xf numFmtId="0" fontId="1" fillId="0" borderId="55" xfId="53" applyFont="1" applyBorder="1" applyAlignment="1">
      <alignment horizontal="left" vertical="center"/>
    </xf>
    <xf numFmtId="10" fontId="1" fillId="0" borderId="55" xfId="53" applyNumberFormat="1" applyFont="1" applyBorder="1" applyAlignment="1">
      <alignment horizontal="right" vertical="center"/>
    </xf>
    <xf numFmtId="0" fontId="1" fillId="0" borderId="56" xfId="53" applyFont="1" applyBorder="1" applyAlignment="1">
      <alignment horizontal="left" vertical="center"/>
    </xf>
    <xf numFmtId="0" fontId="1" fillId="0" borderId="54" xfId="53" applyFont="1" applyBorder="1" applyAlignment="1">
      <alignment horizontal="right" vertical="center"/>
    </xf>
    <xf numFmtId="0" fontId="1" fillId="0" borderId="57" xfId="53" applyFont="1" applyBorder="1" applyAlignment="1">
      <alignment horizontal="center" vertical="center"/>
    </xf>
    <xf numFmtId="0" fontId="1" fillId="0" borderId="58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7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60" xfId="53" applyFont="1" applyBorder="1" applyAlignment="1">
      <alignment horizontal="right" vertical="center"/>
    </xf>
    <xf numFmtId="0" fontId="1" fillId="0" borderId="61" xfId="53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3" fontId="1" fillId="0" borderId="62" xfId="53" applyNumberFormat="1" applyFont="1" applyBorder="1" applyAlignment="1">
      <alignment horizontal="right" vertical="center"/>
    </xf>
    <xf numFmtId="0" fontId="1" fillId="0" borderId="63" xfId="53" applyFont="1" applyBorder="1" applyAlignment="1">
      <alignment horizontal="left" vertical="center"/>
    </xf>
    <xf numFmtId="0" fontId="1" fillId="0" borderId="58" xfId="53" applyFont="1" applyBorder="1" applyAlignment="1">
      <alignment horizontal="center" vertical="center"/>
    </xf>
    <xf numFmtId="0" fontId="1" fillId="0" borderId="64" xfId="53" applyFont="1" applyBorder="1" applyAlignment="1">
      <alignment horizontal="center" vertical="center"/>
    </xf>
    <xf numFmtId="0" fontId="1" fillId="0" borderId="65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4" xfId="53" applyFont="1" applyBorder="1" applyAlignment="1">
      <alignment horizontal="left" vertical="center"/>
    </xf>
    <xf numFmtId="0" fontId="3" fillId="0" borderId="66" xfId="53" applyFont="1" applyBorder="1" applyAlignment="1">
      <alignment horizontal="center" vertical="center"/>
    </xf>
    <xf numFmtId="0" fontId="3" fillId="0" borderId="67" xfId="53" applyFont="1" applyBorder="1" applyAlignment="1">
      <alignment horizontal="center" vertical="center"/>
    </xf>
    <xf numFmtId="0" fontId="1" fillId="0" borderId="68" xfId="53" applyFont="1" applyBorder="1" applyAlignment="1">
      <alignment horizontal="left" vertical="center"/>
    </xf>
    <xf numFmtId="182" fontId="1" fillId="0" borderId="69" xfId="53" applyNumberFormat="1" applyFont="1" applyBorder="1" applyAlignment="1">
      <alignment horizontal="right" vertical="center"/>
    </xf>
    <xf numFmtId="0" fontId="1" fillId="0" borderId="56" xfId="53" applyFont="1" applyBorder="1" applyAlignment="1">
      <alignment horizontal="right" vertical="center"/>
    </xf>
    <xf numFmtId="0" fontId="1" fillId="0" borderId="70" xfId="53" applyNumberFormat="1" applyFont="1" applyBorder="1" applyAlignment="1">
      <alignment horizontal="left" vertical="center"/>
    </xf>
    <xf numFmtId="10" fontId="1" fillId="0" borderId="36" xfId="53" applyNumberFormat="1" applyFont="1" applyBorder="1" applyAlignment="1">
      <alignment horizontal="right" vertical="center"/>
    </xf>
    <xf numFmtId="10" fontId="1" fillId="0" borderId="27" xfId="53" applyNumberFormat="1" applyFont="1" applyBorder="1" applyAlignment="1">
      <alignment horizontal="right" vertical="center"/>
    </xf>
    <xf numFmtId="10" fontId="1" fillId="0" borderId="71" xfId="53" applyNumberFormat="1" applyFont="1" applyBorder="1" applyAlignment="1">
      <alignment horizontal="right" vertical="center"/>
    </xf>
    <xf numFmtId="0" fontId="1" fillId="0" borderId="23" xfId="53" applyFont="1" applyBorder="1" applyAlignment="1">
      <alignment horizontal="right" vertical="center"/>
    </xf>
    <xf numFmtId="0" fontId="1" fillId="0" borderId="35" xfId="53" applyFont="1" applyBorder="1" applyAlignment="1">
      <alignment horizontal="right" vertical="center"/>
    </xf>
    <xf numFmtId="0" fontId="1" fillId="0" borderId="38" xfId="53" applyFont="1" applyBorder="1" applyAlignment="1">
      <alignment horizontal="right" vertical="center"/>
    </xf>
    <xf numFmtId="0" fontId="1" fillId="0" borderId="39" xfId="53" applyFont="1" applyBorder="1" applyAlignment="1">
      <alignment horizontal="right" vertical="center"/>
    </xf>
    <xf numFmtId="0" fontId="1" fillId="0" borderId="72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3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4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5" xfId="53" applyNumberFormat="1" applyFont="1" applyBorder="1" applyAlignment="1">
      <alignment horizontal="right" vertical="center"/>
    </xf>
    <xf numFmtId="3" fontId="1" fillId="0" borderId="61" xfId="53" applyNumberFormat="1" applyFont="1" applyBorder="1" applyAlignment="1">
      <alignment horizontal="right" vertical="center"/>
    </xf>
    <xf numFmtId="3" fontId="1" fillId="0" borderId="76" xfId="53" applyNumberFormat="1" applyFont="1" applyBorder="1" applyAlignment="1">
      <alignment horizontal="right" vertical="center"/>
    </xf>
    <xf numFmtId="3" fontId="1" fillId="0" borderId="25" xfId="53" applyNumberFormat="1" applyFont="1" applyBorder="1" applyAlignment="1">
      <alignment horizontal="right" vertical="center"/>
    </xf>
    <xf numFmtId="3" fontId="1" fillId="0" borderId="37" xfId="53" applyNumberFormat="1" applyFont="1" applyBorder="1" applyAlignment="1">
      <alignment horizontal="right" vertical="center"/>
    </xf>
    <xf numFmtId="3" fontId="1" fillId="0" borderId="40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8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79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" fontId="1" fillId="0" borderId="56" xfId="53" applyNumberFormat="1" applyFont="1" applyBorder="1" applyAlignment="1">
      <alignment horizontal="right" vertical="center"/>
    </xf>
    <xf numFmtId="4" fontId="1" fillId="0" borderId="80" xfId="53" applyNumberFormat="1" applyFont="1" applyBorder="1" applyAlignment="1">
      <alignment horizontal="right" vertical="center"/>
    </xf>
    <xf numFmtId="4" fontId="1" fillId="0" borderId="55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e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19" workbookViewId="0">
      <selection activeCell="J5" sqref="J5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 t="s">
        <v>0</v>
      </c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1</v>
      </c>
      <c r="AA1" s="104" t="s">
        <v>2</v>
      </c>
      <c r="AB1" s="104" t="s">
        <v>3</v>
      </c>
      <c r="AC1" s="104" t="s">
        <v>4</v>
      </c>
      <c r="AD1" s="104" t="s">
        <v>5</v>
      </c>
    </row>
    <row r="2" spans="2:30" ht="18" customHeight="1" thickTop="1">
      <c r="B2" s="22"/>
      <c r="C2" s="23" t="s">
        <v>6</v>
      </c>
      <c r="D2" s="23"/>
      <c r="E2" s="23"/>
      <c r="F2" s="23"/>
      <c r="G2" s="24" t="s">
        <v>7</v>
      </c>
      <c r="H2" s="23"/>
      <c r="I2" s="23"/>
      <c r="J2" s="25"/>
      <c r="Z2" s="104" t="s">
        <v>8</v>
      </c>
      <c r="AA2" s="105" t="s">
        <v>9</v>
      </c>
      <c r="AB2" s="105" t="s">
        <v>10</v>
      </c>
      <c r="AC2" s="105"/>
      <c r="AD2" s="106"/>
    </row>
    <row r="3" spans="2:30" ht="18" customHeight="1">
      <c r="B3" s="26"/>
      <c r="C3" s="27"/>
      <c r="D3" s="27"/>
      <c r="E3" s="27"/>
      <c r="F3" s="27"/>
      <c r="G3" s="28" t="s">
        <v>11</v>
      </c>
      <c r="H3" s="27"/>
      <c r="I3" s="27"/>
      <c r="J3" s="29"/>
      <c r="Z3" s="104" t="s">
        <v>12</v>
      </c>
      <c r="AA3" s="105" t="s">
        <v>13</v>
      </c>
      <c r="AB3" s="105" t="s">
        <v>10</v>
      </c>
      <c r="AC3" s="105" t="s">
        <v>14</v>
      </c>
      <c r="AD3" s="106" t="s">
        <v>15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16</v>
      </c>
      <c r="AA4" s="105" t="s">
        <v>17</v>
      </c>
      <c r="AB4" s="105" t="s">
        <v>10</v>
      </c>
      <c r="AC4" s="105"/>
      <c r="AD4" s="106"/>
    </row>
    <row r="5" spans="2:30" ht="18" customHeight="1" thickBot="1">
      <c r="B5" s="34"/>
      <c r="C5" s="36" t="s">
        <v>18</v>
      </c>
      <c r="D5" s="36"/>
      <c r="E5" s="36" t="s">
        <v>19</v>
      </c>
      <c r="F5" s="35"/>
      <c r="G5" s="35" t="s">
        <v>20</v>
      </c>
      <c r="H5" s="36"/>
      <c r="I5" s="35" t="s">
        <v>21</v>
      </c>
      <c r="J5" s="37"/>
      <c r="Z5" s="104" t="s">
        <v>22</v>
      </c>
      <c r="AA5" s="105" t="s">
        <v>13</v>
      </c>
      <c r="AB5" s="105" t="s">
        <v>10</v>
      </c>
      <c r="AC5" s="105" t="s">
        <v>14</v>
      </c>
      <c r="AD5" s="106" t="s">
        <v>15</v>
      </c>
    </row>
    <row r="6" spans="2:30" ht="18" customHeight="1" thickTop="1">
      <c r="B6" s="22"/>
      <c r="C6" s="23" t="s">
        <v>23</v>
      </c>
      <c r="D6" s="23" t="s">
        <v>24</v>
      </c>
      <c r="E6" s="23"/>
      <c r="F6" s="23"/>
      <c r="G6" s="23" t="s">
        <v>25</v>
      </c>
      <c r="H6" s="23"/>
      <c r="I6" s="23"/>
      <c r="J6" s="25"/>
    </row>
    <row r="7" spans="2:30" ht="18" customHeight="1">
      <c r="B7" s="38"/>
      <c r="C7" s="39"/>
      <c r="D7" s="40"/>
      <c r="E7" s="40"/>
      <c r="F7" s="40"/>
      <c r="G7" s="40" t="s">
        <v>26</v>
      </c>
      <c r="H7" s="40"/>
      <c r="I7" s="40"/>
      <c r="J7" s="41"/>
    </row>
    <row r="8" spans="2:30" ht="18" customHeight="1">
      <c r="B8" s="26"/>
      <c r="C8" s="27" t="s">
        <v>27</v>
      </c>
      <c r="D8" s="27"/>
      <c r="E8" s="27"/>
      <c r="F8" s="27"/>
      <c r="G8" s="27" t="s">
        <v>25</v>
      </c>
      <c r="H8" s="27"/>
      <c r="I8" s="27"/>
      <c r="J8" s="29"/>
    </row>
    <row r="9" spans="2:30" ht="18" customHeight="1">
      <c r="B9" s="30"/>
      <c r="C9" s="32"/>
      <c r="D9" s="31"/>
      <c r="E9" s="31"/>
      <c r="F9" s="31"/>
      <c r="G9" s="40" t="s">
        <v>26</v>
      </c>
      <c r="H9" s="31"/>
      <c r="I9" s="31"/>
      <c r="J9" s="33"/>
    </row>
    <row r="10" spans="2:30" ht="18" customHeight="1">
      <c r="B10" s="26"/>
      <c r="C10" s="27" t="s">
        <v>28</v>
      </c>
      <c r="D10" s="27"/>
      <c r="E10" s="27"/>
      <c r="F10" s="27"/>
      <c r="G10" s="27" t="s">
        <v>25</v>
      </c>
      <c r="H10" s="27"/>
      <c r="I10" s="27"/>
      <c r="J10" s="29"/>
    </row>
    <row r="11" spans="2:30" ht="18" customHeight="1" thickBot="1">
      <c r="B11" s="42"/>
      <c r="C11" s="43"/>
      <c r="D11" s="43"/>
      <c r="E11" s="43"/>
      <c r="F11" s="43"/>
      <c r="G11" s="43" t="s">
        <v>26</v>
      </c>
      <c r="H11" s="43"/>
      <c r="I11" s="43"/>
      <c r="J11" s="44"/>
    </row>
    <row r="12" spans="2:30" ht="18" customHeight="1" thickTop="1">
      <c r="B12" s="93">
        <v>1</v>
      </c>
      <c r="C12" s="23" t="s">
        <v>29</v>
      </c>
      <c r="D12" s="23"/>
      <c r="E12" s="23"/>
      <c r="F12" s="110">
        <f>IF(B12&lt;&gt;0,ROUND($J$31/B12,0),0)</f>
        <v>0</v>
      </c>
      <c r="G12" s="24">
        <v>1</v>
      </c>
      <c r="H12" s="23" t="s">
        <v>30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31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32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33</v>
      </c>
      <c r="C15" s="46" t="s">
        <v>34</v>
      </c>
      <c r="D15" s="47" t="s">
        <v>35</v>
      </c>
      <c r="E15" s="47" t="s">
        <v>36</v>
      </c>
      <c r="F15" s="48" t="s">
        <v>37</v>
      </c>
      <c r="G15" s="84" t="s">
        <v>38</v>
      </c>
      <c r="H15" s="49" t="s">
        <v>39</v>
      </c>
      <c r="I15" s="50"/>
      <c r="J15" s="51"/>
    </row>
    <row r="16" spans="2:30" ht="18" customHeight="1">
      <c r="B16" s="52">
        <v>1</v>
      </c>
      <c r="C16" s="53" t="s">
        <v>40</v>
      </c>
      <c r="D16" s="126">
        <f>Prehlad!H23</f>
        <v>0</v>
      </c>
      <c r="E16" s="126">
        <f>Prehlad!I23</f>
        <v>0</v>
      </c>
      <c r="F16" s="127">
        <f>D16+E16</f>
        <v>0</v>
      </c>
      <c r="G16" s="52">
        <v>6</v>
      </c>
      <c r="H16" s="54" t="s">
        <v>41</v>
      </c>
      <c r="I16" s="89"/>
      <c r="J16" s="127">
        <v>0</v>
      </c>
    </row>
    <row r="17" spans="2:10" ht="18" customHeight="1">
      <c r="B17" s="55">
        <v>2</v>
      </c>
      <c r="C17" s="56" t="s">
        <v>42</v>
      </c>
      <c r="D17" s="128">
        <f>Prehlad!H68</f>
        <v>0</v>
      </c>
      <c r="E17" s="128">
        <f>Prehlad!I68</f>
        <v>0</v>
      </c>
      <c r="F17" s="127">
        <f>D17+E17</f>
        <v>0</v>
      </c>
      <c r="G17" s="55">
        <v>7</v>
      </c>
      <c r="H17" s="57" t="s">
        <v>43</v>
      </c>
      <c r="I17" s="27"/>
      <c r="J17" s="129">
        <v>0</v>
      </c>
    </row>
    <row r="18" spans="2:10" ht="18" customHeight="1">
      <c r="B18" s="55">
        <v>3</v>
      </c>
      <c r="C18" s="56" t="s">
        <v>44</v>
      </c>
      <c r="D18" s="128">
        <f>Prehlad!H75</f>
        <v>0</v>
      </c>
      <c r="E18" s="128">
        <f>Prehlad!I75</f>
        <v>0</v>
      </c>
      <c r="F18" s="127">
        <f>D18+E18</f>
        <v>0</v>
      </c>
      <c r="G18" s="55">
        <v>8</v>
      </c>
      <c r="H18" s="57" t="s">
        <v>45</v>
      </c>
      <c r="I18" s="27"/>
      <c r="J18" s="129">
        <v>0</v>
      </c>
    </row>
    <row r="19" spans="2:10" ht="18" customHeight="1" thickBot="1">
      <c r="B19" s="55">
        <v>4</v>
      </c>
      <c r="C19" s="56" t="s">
        <v>46</v>
      </c>
      <c r="D19" s="128"/>
      <c r="E19" s="128"/>
      <c r="F19" s="130">
        <f>D19+E19</f>
        <v>0</v>
      </c>
      <c r="G19" s="55">
        <v>9</v>
      </c>
      <c r="H19" s="57" t="s">
        <v>47</v>
      </c>
      <c r="I19" s="27"/>
      <c r="J19" s="129">
        <v>0</v>
      </c>
    </row>
    <row r="20" spans="2:10" ht="18" customHeight="1" thickBot="1">
      <c r="B20" s="58">
        <v>5</v>
      </c>
      <c r="C20" s="59" t="s">
        <v>48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49</v>
      </c>
      <c r="J20" s="133">
        <f>SUM(J16:J19)</f>
        <v>0</v>
      </c>
    </row>
    <row r="21" spans="2:10" ht="18" customHeight="1" thickTop="1">
      <c r="B21" s="84" t="s">
        <v>50</v>
      </c>
      <c r="C21" s="83"/>
      <c r="D21" s="50" t="s">
        <v>51</v>
      </c>
      <c r="E21" s="50"/>
      <c r="F21" s="51"/>
      <c r="G21" s="84" t="s">
        <v>52</v>
      </c>
      <c r="H21" s="49" t="s">
        <v>53</v>
      </c>
      <c r="I21" s="50"/>
      <c r="J21" s="51"/>
    </row>
    <row r="22" spans="2:10" ht="18" customHeight="1">
      <c r="B22" s="52">
        <v>11</v>
      </c>
      <c r="C22" s="54" t="s">
        <v>54</v>
      </c>
      <c r="D22" s="90" t="s">
        <v>47</v>
      </c>
      <c r="E22" s="92">
        <v>0</v>
      </c>
      <c r="F22" s="127">
        <v>0</v>
      </c>
      <c r="G22" s="55">
        <v>16</v>
      </c>
      <c r="H22" s="57" t="s">
        <v>55</v>
      </c>
      <c r="I22" s="61"/>
      <c r="J22" s="129">
        <v>0</v>
      </c>
    </row>
    <row r="23" spans="2:10" ht="18" customHeight="1">
      <c r="B23" s="55">
        <v>12</v>
      </c>
      <c r="C23" s="57" t="s">
        <v>56</v>
      </c>
      <c r="D23" s="91"/>
      <c r="E23" s="62">
        <v>0</v>
      </c>
      <c r="F23" s="129">
        <v>0</v>
      </c>
      <c r="G23" s="55">
        <v>17</v>
      </c>
      <c r="H23" s="57" t="s">
        <v>57</v>
      </c>
      <c r="I23" s="61"/>
      <c r="J23" s="129">
        <v>0</v>
      </c>
    </row>
    <row r="24" spans="2:10" ht="18" customHeight="1">
      <c r="B24" s="55">
        <v>13</v>
      </c>
      <c r="C24" s="57" t="s">
        <v>58</v>
      </c>
      <c r="D24" s="91"/>
      <c r="E24" s="62">
        <v>0</v>
      </c>
      <c r="F24" s="129">
        <v>0</v>
      </c>
      <c r="G24" s="55">
        <v>18</v>
      </c>
      <c r="H24" s="57" t="s">
        <v>59</v>
      </c>
      <c r="I24" s="61"/>
      <c r="J24" s="129">
        <v>0</v>
      </c>
    </row>
    <row r="25" spans="2:10" ht="18" customHeight="1" thickBot="1">
      <c r="B25" s="55">
        <v>14</v>
      </c>
      <c r="C25" s="57" t="s">
        <v>47</v>
      </c>
      <c r="D25" s="91"/>
      <c r="E25" s="62">
        <v>0</v>
      </c>
      <c r="F25" s="129">
        <v>0</v>
      </c>
      <c r="G25" s="55">
        <v>19</v>
      </c>
      <c r="H25" s="57" t="s">
        <v>47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60</v>
      </c>
      <c r="F26" s="133">
        <f>SUM(F22:F25)</f>
        <v>0</v>
      </c>
      <c r="G26" s="58">
        <v>20</v>
      </c>
      <c r="H26" s="63"/>
      <c r="I26" s="64" t="s">
        <v>61</v>
      </c>
      <c r="J26" s="133">
        <f>SUM(J22:J25)</f>
        <v>0</v>
      </c>
    </row>
    <row r="27" spans="2:10" ht="18" customHeight="1" thickTop="1">
      <c r="B27" s="65"/>
      <c r="C27" s="66" t="s">
        <v>62</v>
      </c>
      <c r="D27" s="67"/>
      <c r="E27" s="68" t="s">
        <v>63</v>
      </c>
      <c r="F27" s="69"/>
      <c r="G27" s="84" t="s">
        <v>64</v>
      </c>
      <c r="H27" s="49" t="s">
        <v>65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66</v>
      </c>
      <c r="J28" s="127">
        <f>ROUND(F20,2)+J20+F26+J26</f>
        <v>0</v>
      </c>
    </row>
    <row r="29" spans="2:10" ht="18" customHeight="1">
      <c r="B29" s="70"/>
      <c r="C29" s="72" t="s">
        <v>67</v>
      </c>
      <c r="D29" s="72"/>
      <c r="E29" s="75"/>
      <c r="F29" s="69"/>
      <c r="G29" s="55">
        <v>22</v>
      </c>
      <c r="H29" s="57" t="s">
        <v>68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69</v>
      </c>
      <c r="D30" s="27"/>
      <c r="E30" s="75"/>
      <c r="F30" s="69"/>
      <c r="G30" s="55">
        <v>23</v>
      </c>
      <c r="H30" s="57" t="s">
        <v>70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71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72</v>
      </c>
      <c r="H32" s="86" t="s">
        <v>73</v>
      </c>
      <c r="I32" s="45"/>
      <c r="J32" s="87">
        <v>0</v>
      </c>
    </row>
    <row r="33" spans="2:10" ht="18" customHeight="1" thickTop="1">
      <c r="B33" s="77"/>
      <c r="C33" s="78"/>
      <c r="D33" s="66" t="s">
        <v>74</v>
      </c>
      <c r="E33" s="78"/>
      <c r="F33" s="78"/>
      <c r="G33" s="78"/>
      <c r="H33" s="78" t="s">
        <v>75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67</v>
      </c>
      <c r="D35" s="72"/>
      <c r="E35" s="72"/>
      <c r="F35" s="71"/>
      <c r="G35" s="72" t="s">
        <v>67</v>
      </c>
      <c r="H35" s="72"/>
      <c r="I35" s="72"/>
      <c r="J35" s="80"/>
    </row>
    <row r="36" spans="2:10" ht="18" customHeight="1">
      <c r="B36" s="26"/>
      <c r="C36" s="27" t="s">
        <v>69</v>
      </c>
      <c r="D36" s="27"/>
      <c r="E36" s="27"/>
      <c r="F36" s="28"/>
      <c r="G36" s="27" t="s">
        <v>69</v>
      </c>
      <c r="H36" s="27"/>
      <c r="I36" s="27"/>
      <c r="J36" s="29"/>
    </row>
    <row r="37" spans="2:10" ht="18" customHeight="1">
      <c r="B37" s="70"/>
      <c r="C37" s="72" t="s">
        <v>63</v>
      </c>
      <c r="D37" s="72"/>
      <c r="E37" s="72"/>
      <c r="F37" s="71"/>
      <c r="G37" s="72" t="s">
        <v>63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"/>
  <sheetViews>
    <sheetView showGridLines="0" workbookViewId="0">
      <pane ySplit="10" topLeftCell="A11" activePane="bottomLeft" state="frozen"/>
      <selection pane="bottomLeft"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76</v>
      </c>
      <c r="C1" s="1"/>
      <c r="E1" s="21" t="s">
        <v>77</v>
      </c>
      <c r="F1" s="1"/>
      <c r="G1" s="1"/>
      <c r="Z1" s="104" t="s">
        <v>1</v>
      </c>
      <c r="AA1" s="104" t="s">
        <v>2</v>
      </c>
      <c r="AB1" s="104" t="s">
        <v>3</v>
      </c>
      <c r="AC1" s="104" t="s">
        <v>4</v>
      </c>
      <c r="AD1" s="104" t="s">
        <v>5</v>
      </c>
    </row>
    <row r="2" spans="1:30">
      <c r="A2" s="21" t="s">
        <v>78</v>
      </c>
      <c r="C2" s="1"/>
      <c r="E2" s="21" t="s">
        <v>79</v>
      </c>
      <c r="F2" s="1"/>
      <c r="G2" s="1"/>
      <c r="Z2" s="104" t="s">
        <v>8</v>
      </c>
      <c r="AA2" s="105" t="s">
        <v>80</v>
      </c>
      <c r="AB2" s="105" t="s">
        <v>10</v>
      </c>
      <c r="AC2" s="105"/>
      <c r="AD2" s="106"/>
    </row>
    <row r="3" spans="1:30">
      <c r="A3" s="21" t="s">
        <v>81</v>
      </c>
      <c r="C3" s="1"/>
      <c r="E3" s="21" t="s">
        <v>231</v>
      </c>
      <c r="F3" s="1"/>
      <c r="G3" s="1"/>
      <c r="Z3" s="104" t="s">
        <v>12</v>
      </c>
      <c r="AA3" s="105" t="s">
        <v>82</v>
      </c>
      <c r="AB3" s="105" t="s">
        <v>10</v>
      </c>
      <c r="AC3" s="105" t="s">
        <v>14</v>
      </c>
      <c r="AD3" s="106" t="s">
        <v>15</v>
      </c>
    </row>
    <row r="4" spans="1:30">
      <c r="B4" s="1"/>
      <c r="C4" s="1"/>
      <c r="D4" s="1"/>
      <c r="E4" s="1"/>
      <c r="F4" s="1"/>
      <c r="G4" s="1"/>
      <c r="Z4" s="104" t="s">
        <v>16</v>
      </c>
      <c r="AA4" s="105" t="s">
        <v>83</v>
      </c>
      <c r="AB4" s="105" t="s">
        <v>10</v>
      </c>
      <c r="AC4" s="105"/>
      <c r="AD4" s="106"/>
    </row>
    <row r="5" spans="1:30">
      <c r="A5" s="21" t="s">
        <v>6</v>
      </c>
      <c r="B5" s="1"/>
      <c r="C5" s="1"/>
      <c r="D5" s="1"/>
      <c r="E5" s="1"/>
      <c r="F5" s="1"/>
      <c r="G5" s="1"/>
      <c r="Z5" s="104" t="s">
        <v>22</v>
      </c>
      <c r="AA5" s="105" t="s">
        <v>82</v>
      </c>
      <c r="AB5" s="105" t="s">
        <v>10</v>
      </c>
      <c r="AC5" s="105" t="s">
        <v>14</v>
      </c>
      <c r="AD5" s="106" t="s">
        <v>15</v>
      </c>
    </row>
    <row r="6" spans="1:30">
      <c r="A6" s="21"/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A8" s="1" t="s">
        <v>24</v>
      </c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84</v>
      </c>
      <c r="B9" s="10" t="s">
        <v>35</v>
      </c>
      <c r="C9" s="10" t="s">
        <v>85</v>
      </c>
      <c r="D9" s="10" t="s">
        <v>86</v>
      </c>
      <c r="E9" s="18" t="s">
        <v>87</v>
      </c>
      <c r="F9" s="19" t="s">
        <v>88</v>
      </c>
      <c r="G9" s="1"/>
    </row>
    <row r="10" spans="1:30" ht="13.5" thickBot="1">
      <c r="A10" s="14"/>
      <c r="B10" s="15"/>
      <c r="C10" s="15" t="s">
        <v>89</v>
      </c>
      <c r="D10" s="15"/>
      <c r="E10" s="15" t="s">
        <v>86</v>
      </c>
      <c r="F10" s="20" t="s">
        <v>86</v>
      </c>
      <c r="G10" s="109" t="s">
        <v>90</v>
      </c>
    </row>
    <row r="11" spans="1:30" ht="13.5" thickTop="1"/>
    <row r="12" spans="1:30">
      <c r="A12" s="1" t="s">
        <v>91</v>
      </c>
      <c r="B12" s="6">
        <f>Prehlad!H21</f>
        <v>0</v>
      </c>
      <c r="C12" s="6">
        <f>Prehlad!I21</f>
        <v>0</v>
      </c>
      <c r="D12" s="6">
        <f>Prehlad!J21</f>
        <v>0</v>
      </c>
      <c r="E12" s="7">
        <f>Prehlad!L21</f>
        <v>0.41159999999999997</v>
      </c>
      <c r="F12" s="5">
        <f>Prehlad!N21</f>
        <v>0</v>
      </c>
      <c r="G12" s="5">
        <f>Prehlad!W21</f>
        <v>0</v>
      </c>
    </row>
    <row r="13" spans="1:30">
      <c r="A13" s="1" t="s">
        <v>92</v>
      </c>
      <c r="B13" s="6">
        <f>Prehlad!H23</f>
        <v>0</v>
      </c>
      <c r="C13" s="6">
        <f>Prehlad!I23</f>
        <v>0</v>
      </c>
      <c r="D13" s="6">
        <f>Prehlad!J23</f>
        <v>0</v>
      </c>
      <c r="E13" s="7">
        <f>Prehlad!L23</f>
        <v>0.41159999999999997</v>
      </c>
      <c r="F13" s="5">
        <f>Prehlad!N23</f>
        <v>0</v>
      </c>
      <c r="G13" s="5">
        <f>Prehlad!W23</f>
        <v>0</v>
      </c>
    </row>
    <row r="15" spans="1:30">
      <c r="A15" s="1" t="s">
        <v>93</v>
      </c>
      <c r="B15" s="6">
        <f>Prehlad!H37</f>
        <v>0</v>
      </c>
      <c r="C15" s="6">
        <f>Prehlad!I37</f>
        <v>0</v>
      </c>
      <c r="D15" s="6">
        <f>Prehlad!J37</f>
        <v>0</v>
      </c>
      <c r="E15" s="7">
        <f>Prehlad!L37</f>
        <v>1.2229077000000002</v>
      </c>
      <c r="F15" s="5">
        <f>Prehlad!N37</f>
        <v>3.4930000000000003</v>
      </c>
      <c r="G15" s="5">
        <f>Prehlad!W37</f>
        <v>0</v>
      </c>
    </row>
    <row r="16" spans="1:30">
      <c r="A16" s="1" t="s">
        <v>94</v>
      </c>
      <c r="B16" s="6">
        <f>Prehlad!H48</f>
        <v>0</v>
      </c>
      <c r="C16" s="6">
        <f>Prehlad!I48</f>
        <v>0</v>
      </c>
      <c r="D16" s="6">
        <f>Prehlad!J48</f>
        <v>0</v>
      </c>
      <c r="E16" s="7">
        <f>Prehlad!L48</f>
        <v>0.34200999999999998</v>
      </c>
      <c r="F16" s="5">
        <f>Prehlad!N48</f>
        <v>0.35799999999999998</v>
      </c>
      <c r="G16" s="5">
        <f>Prehlad!W48</f>
        <v>0</v>
      </c>
    </row>
    <row r="17" spans="1:7">
      <c r="A17" s="1" t="s">
        <v>95</v>
      </c>
      <c r="B17" s="6">
        <f>Prehlad!H55</f>
        <v>0</v>
      </c>
      <c r="C17" s="6">
        <f>Prehlad!I55</f>
        <v>0</v>
      </c>
      <c r="D17" s="6">
        <f>Prehlad!J55</f>
        <v>0</v>
      </c>
      <c r="E17" s="7">
        <f>Prehlad!L55</f>
        <v>2.1150000000000002E-2</v>
      </c>
      <c r="F17" s="5">
        <f>Prehlad!N55</f>
        <v>5.17</v>
      </c>
      <c r="G17" s="5">
        <f>Prehlad!W55</f>
        <v>0</v>
      </c>
    </row>
    <row r="18" spans="1:7">
      <c r="A18" s="1" t="s">
        <v>96</v>
      </c>
      <c r="B18" s="6">
        <f>Prehlad!H62</f>
        <v>0</v>
      </c>
      <c r="C18" s="6">
        <f>Prehlad!I62</f>
        <v>0</v>
      </c>
      <c r="D18" s="6">
        <f>Prehlad!J62</f>
        <v>0</v>
      </c>
      <c r="E18" s="7">
        <f>Prehlad!L62</f>
        <v>0.70734999999999992</v>
      </c>
      <c r="F18" s="5">
        <f>Prehlad!N62</f>
        <v>0</v>
      </c>
      <c r="G18" s="5">
        <f>Prehlad!W62</f>
        <v>0</v>
      </c>
    </row>
    <row r="19" spans="1:7">
      <c r="A19" s="1" t="s">
        <v>97</v>
      </c>
      <c r="B19" s="6">
        <f>Prehlad!H66</f>
        <v>0</v>
      </c>
      <c r="C19" s="6">
        <f>Prehlad!I66</f>
        <v>0</v>
      </c>
      <c r="D19" s="6">
        <f>Prehlad!J66</f>
        <v>0</v>
      </c>
      <c r="E19" s="7">
        <f>Prehlad!L66</f>
        <v>5.9228000000000003E-2</v>
      </c>
      <c r="F19" s="5">
        <f>Prehlad!N66</f>
        <v>0</v>
      </c>
      <c r="G19" s="5">
        <f>Prehlad!W66</f>
        <v>0</v>
      </c>
    </row>
    <row r="20" spans="1:7">
      <c r="A20" s="1" t="s">
        <v>98</v>
      </c>
      <c r="B20" s="6">
        <f>Prehlad!H68</f>
        <v>0</v>
      </c>
      <c r="C20" s="6">
        <f>Prehlad!I68</f>
        <v>0</v>
      </c>
      <c r="D20" s="6">
        <f>Prehlad!J68</f>
        <v>0</v>
      </c>
      <c r="E20" s="7">
        <f>Prehlad!L68</f>
        <v>2.3526457000000001</v>
      </c>
      <c r="F20" s="5">
        <f>Prehlad!N68</f>
        <v>9.0210000000000008</v>
      </c>
      <c r="G20" s="5">
        <f>Prehlad!W68</f>
        <v>0</v>
      </c>
    </row>
    <row r="22" spans="1:7">
      <c r="A22" s="1" t="s">
        <v>99</v>
      </c>
      <c r="B22" s="6">
        <f>Prehlad!H73</f>
        <v>0</v>
      </c>
      <c r="C22" s="6">
        <f>Prehlad!I73</f>
        <v>0</v>
      </c>
      <c r="D22" s="6">
        <f>Prehlad!J73</f>
        <v>0</v>
      </c>
      <c r="E22" s="7">
        <f>Prehlad!L73</f>
        <v>0</v>
      </c>
      <c r="F22" s="5">
        <f>Prehlad!N73</f>
        <v>0</v>
      </c>
      <c r="G22" s="5">
        <f>Prehlad!W73</f>
        <v>0</v>
      </c>
    </row>
    <row r="23" spans="1:7">
      <c r="A23" s="1" t="s">
        <v>100</v>
      </c>
      <c r="B23" s="6">
        <f>Prehlad!H75</f>
        <v>0</v>
      </c>
      <c r="C23" s="6">
        <f>Prehlad!I75</f>
        <v>0</v>
      </c>
      <c r="D23" s="6">
        <f>Prehlad!J75</f>
        <v>0</v>
      </c>
      <c r="E23" s="7">
        <f>Prehlad!L75</f>
        <v>0</v>
      </c>
      <c r="F23" s="5">
        <f>Prehlad!N75</f>
        <v>0</v>
      </c>
      <c r="G23" s="5">
        <f>Prehlad!W75</f>
        <v>0</v>
      </c>
    </row>
    <row r="26" spans="1:7">
      <c r="A26" s="1" t="s">
        <v>101</v>
      </c>
      <c r="B26" s="6">
        <f>Prehlad!H77</f>
        <v>0</v>
      </c>
      <c r="C26" s="6">
        <f>Prehlad!I77</f>
        <v>0</v>
      </c>
      <c r="D26" s="6">
        <f>Prehlad!J77</f>
        <v>0</v>
      </c>
      <c r="E26" s="7">
        <f>Prehlad!L77</f>
        <v>2.7642457</v>
      </c>
      <c r="F26" s="5">
        <f>Prehlad!N77</f>
        <v>9.0210000000000008</v>
      </c>
      <c r="G26" s="5">
        <f>Prehlad!W77</f>
        <v>0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7"/>
  <sheetViews>
    <sheetView showGridLines="0" tabSelected="1" workbookViewId="0">
      <pane ySplit="10" topLeftCell="A11" activePane="bottomLeft" state="frozen"/>
      <selection pane="bottomLeft" activeCell="E3" sqref="E3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76</v>
      </c>
      <c r="B1" s="1"/>
      <c r="C1" s="1"/>
      <c r="D1" s="1"/>
      <c r="E1" s="21" t="s">
        <v>77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1</v>
      </c>
      <c r="AA1" s="104" t="s">
        <v>2</v>
      </c>
      <c r="AB1" s="104" t="s">
        <v>3</v>
      </c>
      <c r="AC1" s="104" t="s">
        <v>4</v>
      </c>
      <c r="AD1" s="104" t="s">
        <v>5</v>
      </c>
      <c r="AE1" s="1"/>
      <c r="AF1" s="1"/>
      <c r="AG1" s="1"/>
      <c r="AH1" s="1"/>
    </row>
    <row r="2" spans="1:34">
      <c r="A2" s="21" t="s">
        <v>78</v>
      </c>
      <c r="B2" s="1"/>
      <c r="C2" s="1"/>
      <c r="D2" s="1"/>
      <c r="E2" s="21" t="s">
        <v>79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8</v>
      </c>
      <c r="AA2" s="105" t="s">
        <v>102</v>
      </c>
      <c r="AB2" s="105" t="s">
        <v>10</v>
      </c>
      <c r="AC2" s="105"/>
      <c r="AD2" s="106"/>
      <c r="AE2" s="1"/>
      <c r="AF2" s="1"/>
      <c r="AG2" s="1"/>
      <c r="AH2" s="1"/>
    </row>
    <row r="3" spans="1:34">
      <c r="A3" s="21" t="s">
        <v>81</v>
      </c>
      <c r="B3" s="1"/>
      <c r="C3" s="1"/>
      <c r="D3" s="1"/>
      <c r="E3" s="21" t="s">
        <v>231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12</v>
      </c>
      <c r="AA3" s="105" t="s">
        <v>103</v>
      </c>
      <c r="AB3" s="105" t="s">
        <v>10</v>
      </c>
      <c r="AC3" s="105" t="s">
        <v>14</v>
      </c>
      <c r="AD3" s="106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16</v>
      </c>
      <c r="AA4" s="105" t="s">
        <v>104</v>
      </c>
      <c r="AB4" s="105" t="s">
        <v>10</v>
      </c>
      <c r="AC4" s="105"/>
      <c r="AD4" s="106"/>
      <c r="AE4" s="1"/>
      <c r="AF4" s="1"/>
      <c r="AG4" s="1"/>
      <c r="AH4" s="1"/>
    </row>
    <row r="5" spans="1:34">
      <c r="A5" s="21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22</v>
      </c>
      <c r="AA5" s="105" t="s">
        <v>103</v>
      </c>
      <c r="AB5" s="105" t="s">
        <v>10</v>
      </c>
      <c r="AC5" s="105" t="s">
        <v>14</v>
      </c>
      <c r="AD5" s="106" t="s">
        <v>15</v>
      </c>
      <c r="AE5" s="1"/>
      <c r="AF5" s="1"/>
      <c r="AG5" s="1"/>
      <c r="AH5" s="1"/>
    </row>
    <row r="6" spans="1:34">
      <c r="A6" s="2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24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105</v>
      </c>
      <c r="B9" s="10" t="s">
        <v>106</v>
      </c>
      <c r="C9" s="10" t="s">
        <v>107</v>
      </c>
      <c r="D9" s="10" t="s">
        <v>108</v>
      </c>
      <c r="E9" s="10" t="s">
        <v>109</v>
      </c>
      <c r="F9" s="10" t="s">
        <v>110</v>
      </c>
      <c r="G9" s="10" t="s">
        <v>111</v>
      </c>
      <c r="H9" s="10" t="s">
        <v>35</v>
      </c>
      <c r="I9" s="10" t="s">
        <v>85</v>
      </c>
      <c r="J9" s="10" t="s">
        <v>86</v>
      </c>
      <c r="K9" s="11" t="s">
        <v>87</v>
      </c>
      <c r="L9" s="12"/>
      <c r="M9" s="13" t="s">
        <v>88</v>
      </c>
      <c r="N9" s="12"/>
      <c r="O9" s="97" t="s">
        <v>112</v>
      </c>
      <c r="P9" s="98" t="s">
        <v>113</v>
      </c>
      <c r="Q9" s="99" t="s">
        <v>109</v>
      </c>
      <c r="R9" s="99" t="s">
        <v>109</v>
      </c>
      <c r="S9" s="100" t="s">
        <v>109</v>
      </c>
      <c r="T9" s="108" t="s">
        <v>114</v>
      </c>
      <c r="U9" s="108" t="s">
        <v>115</v>
      </c>
      <c r="V9" s="108" t="s">
        <v>116</v>
      </c>
      <c r="W9" s="109" t="s">
        <v>90</v>
      </c>
      <c r="X9" s="109" t="s">
        <v>117</v>
      </c>
      <c r="Y9" s="109" t="s">
        <v>118</v>
      </c>
      <c r="Z9" s="1"/>
      <c r="AA9" s="1"/>
      <c r="AB9" s="1" t="s">
        <v>116</v>
      </c>
      <c r="AC9" s="1"/>
      <c r="AD9" s="1"/>
      <c r="AE9" s="1"/>
      <c r="AF9" s="1"/>
      <c r="AG9" s="1"/>
      <c r="AH9" s="1"/>
    </row>
    <row r="10" spans="1:34" ht="13.5" thickBot="1">
      <c r="A10" s="14" t="s">
        <v>119</v>
      </c>
      <c r="B10" s="15" t="s">
        <v>120</v>
      </c>
      <c r="C10" s="16"/>
      <c r="D10" s="15" t="s">
        <v>121</v>
      </c>
      <c r="E10" s="15" t="s">
        <v>122</v>
      </c>
      <c r="F10" s="15" t="s">
        <v>123</v>
      </c>
      <c r="G10" s="15" t="s">
        <v>124</v>
      </c>
      <c r="H10" s="15" t="s">
        <v>125</v>
      </c>
      <c r="I10" s="15" t="s">
        <v>89</v>
      </c>
      <c r="J10" s="15"/>
      <c r="K10" s="15" t="s">
        <v>111</v>
      </c>
      <c r="L10" s="15" t="s">
        <v>86</v>
      </c>
      <c r="M10" s="17" t="s">
        <v>111</v>
      </c>
      <c r="N10" s="15" t="s">
        <v>86</v>
      </c>
      <c r="O10" s="20" t="s">
        <v>126</v>
      </c>
      <c r="P10" s="101"/>
      <c r="Q10" s="102" t="s">
        <v>127</v>
      </c>
      <c r="R10" s="102" t="s">
        <v>128</v>
      </c>
      <c r="S10" s="103" t="s">
        <v>129</v>
      </c>
      <c r="T10" s="108" t="s">
        <v>130</v>
      </c>
      <c r="U10" s="108" t="s">
        <v>131</v>
      </c>
      <c r="V10" s="108" t="s">
        <v>132</v>
      </c>
      <c r="W10" s="109"/>
      <c r="X10" s="1"/>
      <c r="Y10" s="1"/>
      <c r="Z10" s="1"/>
      <c r="AA10" s="1"/>
      <c r="AB10" s="1" t="s">
        <v>133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134</v>
      </c>
    </row>
    <row r="13" spans="1:34">
      <c r="B13" s="118" t="s">
        <v>91</v>
      </c>
    </row>
    <row r="14" spans="1:34">
      <c r="A14" s="116">
        <v>1</v>
      </c>
      <c r="B14" s="117" t="s">
        <v>135</v>
      </c>
      <c r="C14" s="118" t="s">
        <v>136</v>
      </c>
      <c r="D14" s="125" t="s">
        <v>137</v>
      </c>
      <c r="E14" s="120">
        <v>70</v>
      </c>
      <c r="F14" s="119" t="s">
        <v>138</v>
      </c>
      <c r="H14" s="121">
        <f t="shared" ref="H14:H20" si="0">ROUND(E14*G14, 2)</f>
        <v>0</v>
      </c>
      <c r="J14" s="121">
        <f t="shared" ref="J14:J20" si="1">ROUND(E14*G14, 2)</f>
        <v>0</v>
      </c>
      <c r="K14" s="122">
        <v>5.8799999999999998E-3</v>
      </c>
      <c r="L14" s="122">
        <f>E14*K14</f>
        <v>0.41159999999999997</v>
      </c>
      <c r="O14" s="119">
        <v>20</v>
      </c>
      <c r="P14" s="119" t="s">
        <v>139</v>
      </c>
      <c r="V14" s="123" t="s">
        <v>64</v>
      </c>
    </row>
    <row r="15" spans="1:34">
      <c r="A15" s="116">
        <v>2</v>
      </c>
      <c r="B15" s="117" t="s">
        <v>140</v>
      </c>
      <c r="C15" s="118" t="s">
        <v>141</v>
      </c>
      <c r="D15" s="125" t="s">
        <v>142</v>
      </c>
      <c r="E15" s="120">
        <v>9.0210000000000008</v>
      </c>
      <c r="F15" s="119" t="s">
        <v>143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139</v>
      </c>
      <c r="V15" s="123" t="s">
        <v>64</v>
      </c>
    </row>
    <row r="16" spans="1:34">
      <c r="A16" s="116">
        <v>3</v>
      </c>
      <c r="B16" s="117" t="s">
        <v>140</v>
      </c>
      <c r="C16" s="118" t="s">
        <v>144</v>
      </c>
      <c r="D16" s="125" t="s">
        <v>145</v>
      </c>
      <c r="E16" s="120">
        <v>9.0210000000000008</v>
      </c>
      <c r="F16" s="119" t="s">
        <v>143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139</v>
      </c>
      <c r="V16" s="123" t="s">
        <v>64</v>
      </c>
    </row>
    <row r="17" spans="1:22" ht="25.5">
      <c r="A17" s="116">
        <v>4</v>
      </c>
      <c r="B17" s="117" t="s">
        <v>140</v>
      </c>
      <c r="C17" s="118" t="s">
        <v>146</v>
      </c>
      <c r="D17" s="125" t="s">
        <v>147</v>
      </c>
      <c r="E17" s="120">
        <v>341.22</v>
      </c>
      <c r="F17" s="119" t="s">
        <v>143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139</v>
      </c>
      <c r="V17" s="123" t="s">
        <v>64</v>
      </c>
    </row>
    <row r="18" spans="1:22" ht="25.5">
      <c r="A18" s="116">
        <v>5</v>
      </c>
      <c r="B18" s="117" t="s">
        <v>140</v>
      </c>
      <c r="C18" s="118" t="s">
        <v>148</v>
      </c>
      <c r="D18" s="125" t="s">
        <v>149</v>
      </c>
      <c r="E18" s="120">
        <v>9.0210000000000008</v>
      </c>
      <c r="F18" s="119" t="s">
        <v>143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139</v>
      </c>
      <c r="V18" s="123" t="s">
        <v>64</v>
      </c>
    </row>
    <row r="19" spans="1:22" ht="25.5">
      <c r="A19" s="116">
        <v>6</v>
      </c>
      <c r="B19" s="117" t="s">
        <v>140</v>
      </c>
      <c r="C19" s="118" t="s">
        <v>150</v>
      </c>
      <c r="D19" s="125" t="s">
        <v>151</v>
      </c>
      <c r="E19" s="120">
        <v>5.17</v>
      </c>
      <c r="F19" s="119" t="s">
        <v>143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139</v>
      </c>
      <c r="V19" s="123" t="s">
        <v>64</v>
      </c>
    </row>
    <row r="20" spans="1:22" ht="25.5">
      <c r="A20" s="116">
        <v>7</v>
      </c>
      <c r="B20" s="117" t="s">
        <v>140</v>
      </c>
      <c r="C20" s="118" t="s">
        <v>152</v>
      </c>
      <c r="D20" s="125" t="s">
        <v>153</v>
      </c>
      <c r="E20" s="120">
        <v>3.851</v>
      </c>
      <c r="F20" s="119" t="s">
        <v>143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139</v>
      </c>
      <c r="V20" s="123" t="s">
        <v>64</v>
      </c>
    </row>
    <row r="21" spans="1:22">
      <c r="D21" s="136" t="s">
        <v>154</v>
      </c>
      <c r="E21" s="137">
        <f>J21</f>
        <v>0</v>
      </c>
      <c r="H21" s="137">
        <f>SUM(H12:H20)</f>
        <v>0</v>
      </c>
      <c r="I21" s="137">
        <f>SUM(I12:I20)</f>
        <v>0</v>
      </c>
      <c r="J21" s="137">
        <f>SUM(J12:J20)</f>
        <v>0</v>
      </c>
      <c r="L21" s="138">
        <f>SUM(L12:L20)</f>
        <v>0.41159999999999997</v>
      </c>
      <c r="N21" s="139">
        <f>SUM(N12:N20)</f>
        <v>0</v>
      </c>
    </row>
    <row r="23" spans="1:22">
      <c r="D23" s="136" t="s">
        <v>92</v>
      </c>
      <c r="E23" s="139">
        <f>J23</f>
        <v>0</v>
      </c>
      <c r="H23" s="137">
        <f>+H21</f>
        <v>0</v>
      </c>
      <c r="I23" s="137">
        <f>+I21</f>
        <v>0</v>
      </c>
      <c r="J23" s="137">
        <f>+J21</f>
        <v>0</v>
      </c>
      <c r="L23" s="138">
        <f>+L21</f>
        <v>0.41159999999999997</v>
      </c>
      <c r="N23" s="139">
        <f>+N21</f>
        <v>0</v>
      </c>
    </row>
    <row r="25" spans="1:22">
      <c r="B25" s="135" t="s">
        <v>155</v>
      </c>
    </row>
    <row r="26" spans="1:22">
      <c r="B26" s="118" t="s">
        <v>93</v>
      </c>
    </row>
    <row r="27" spans="1:22" ht="25.5">
      <c r="A27" s="116">
        <v>8</v>
      </c>
      <c r="B27" s="117" t="s">
        <v>156</v>
      </c>
      <c r="C27" s="118" t="s">
        <v>157</v>
      </c>
      <c r="D27" s="125" t="s">
        <v>158</v>
      </c>
      <c r="E27" s="120">
        <v>42</v>
      </c>
      <c r="F27" s="119" t="s">
        <v>159</v>
      </c>
      <c r="H27" s="121">
        <f>ROUND(E27*G27, 2)</f>
        <v>0</v>
      </c>
      <c r="J27" s="121">
        <f t="shared" ref="J27:J36" si="2">ROUND(E27*G27, 2)</f>
        <v>0</v>
      </c>
      <c r="M27" s="120">
        <v>1.4E-2</v>
      </c>
      <c r="N27" s="120">
        <f>E27*M27</f>
        <v>0.58799999999999997</v>
      </c>
      <c r="O27" s="119">
        <v>20</v>
      </c>
      <c r="P27" s="119" t="s">
        <v>139</v>
      </c>
      <c r="V27" s="123" t="s">
        <v>160</v>
      </c>
    </row>
    <row r="28" spans="1:22" ht="25.5">
      <c r="A28" s="116">
        <v>9</v>
      </c>
      <c r="B28" s="117" t="s">
        <v>156</v>
      </c>
      <c r="C28" s="118" t="s">
        <v>161</v>
      </c>
      <c r="D28" s="125" t="s">
        <v>162</v>
      </c>
      <c r="E28" s="120">
        <v>42</v>
      </c>
      <c r="F28" s="119" t="s">
        <v>159</v>
      </c>
      <c r="H28" s="121">
        <f>ROUND(E28*G28, 2)</f>
        <v>0</v>
      </c>
      <c r="J28" s="121">
        <f t="shared" si="2"/>
        <v>0</v>
      </c>
      <c r="K28" s="122">
        <v>2.5999999999999998E-4</v>
      </c>
      <c r="L28" s="122">
        <f>E28*K28</f>
        <v>1.0919999999999999E-2</v>
      </c>
      <c r="O28" s="119">
        <v>20</v>
      </c>
      <c r="P28" s="119" t="s">
        <v>139</v>
      </c>
      <c r="V28" s="123" t="s">
        <v>160</v>
      </c>
    </row>
    <row r="29" spans="1:22">
      <c r="A29" s="116">
        <v>10</v>
      </c>
      <c r="B29" s="117" t="s">
        <v>156</v>
      </c>
      <c r="C29" s="118" t="s">
        <v>163</v>
      </c>
      <c r="D29" s="125" t="s">
        <v>164</v>
      </c>
      <c r="E29" s="120">
        <v>235</v>
      </c>
      <c r="F29" s="119" t="s">
        <v>138</v>
      </c>
      <c r="H29" s="121">
        <f>ROUND(E29*G29, 2)</f>
        <v>0</v>
      </c>
      <c r="J29" s="121">
        <f t="shared" si="2"/>
        <v>0</v>
      </c>
      <c r="O29" s="119">
        <v>20</v>
      </c>
      <c r="P29" s="119" t="s">
        <v>139</v>
      </c>
      <c r="V29" s="123" t="s">
        <v>160</v>
      </c>
    </row>
    <row r="30" spans="1:22">
      <c r="A30" s="116">
        <v>11</v>
      </c>
      <c r="B30" s="117" t="s">
        <v>156</v>
      </c>
      <c r="C30" s="118" t="s">
        <v>165</v>
      </c>
      <c r="D30" s="125" t="s">
        <v>166</v>
      </c>
      <c r="E30" s="120">
        <v>235</v>
      </c>
      <c r="F30" s="119" t="s">
        <v>138</v>
      </c>
      <c r="H30" s="121">
        <f>ROUND(E30*G30, 2)</f>
        <v>0</v>
      </c>
      <c r="J30" s="121">
        <f t="shared" si="2"/>
        <v>0</v>
      </c>
      <c r="M30" s="120">
        <v>7.0000000000000001E-3</v>
      </c>
      <c r="N30" s="120">
        <f>E30*M30</f>
        <v>1.645</v>
      </c>
      <c r="O30" s="119">
        <v>20</v>
      </c>
      <c r="P30" s="119" t="s">
        <v>139</v>
      </c>
      <c r="V30" s="123" t="s">
        <v>160</v>
      </c>
    </row>
    <row r="31" spans="1:22">
      <c r="A31" s="116">
        <v>12</v>
      </c>
      <c r="B31" s="117" t="s">
        <v>156</v>
      </c>
      <c r="C31" s="118" t="s">
        <v>167</v>
      </c>
      <c r="D31" s="125" t="s">
        <v>168</v>
      </c>
      <c r="E31" s="120">
        <v>1.93</v>
      </c>
      <c r="F31" s="119" t="s">
        <v>169</v>
      </c>
      <c r="H31" s="121">
        <f>ROUND(E31*G31, 2)</f>
        <v>0</v>
      </c>
      <c r="J31" s="121">
        <f t="shared" si="2"/>
        <v>0</v>
      </c>
      <c r="K31" s="122">
        <v>2.0889999999999999E-2</v>
      </c>
      <c r="L31" s="122">
        <f>E31*K31</f>
        <v>4.0317699999999998E-2</v>
      </c>
      <c r="O31" s="119">
        <v>20</v>
      </c>
      <c r="P31" s="119" t="s">
        <v>139</v>
      </c>
      <c r="V31" s="123" t="s">
        <v>160</v>
      </c>
    </row>
    <row r="32" spans="1:22">
      <c r="A32" s="116">
        <v>13</v>
      </c>
      <c r="B32" s="117" t="s">
        <v>170</v>
      </c>
      <c r="C32" s="118" t="s">
        <v>171</v>
      </c>
      <c r="D32" s="125" t="s">
        <v>172</v>
      </c>
      <c r="E32" s="120">
        <v>2.12</v>
      </c>
      <c r="F32" s="119" t="s">
        <v>169</v>
      </c>
      <c r="I32" s="121">
        <f>ROUND(E32*G32, 2)</f>
        <v>0</v>
      </c>
      <c r="J32" s="121">
        <f t="shared" si="2"/>
        <v>0</v>
      </c>
      <c r="K32" s="122">
        <v>0.55000000000000004</v>
      </c>
      <c r="L32" s="122">
        <f>E32*K32</f>
        <v>1.1660000000000001</v>
      </c>
      <c r="O32" s="119">
        <v>20</v>
      </c>
      <c r="P32" s="119" t="s">
        <v>139</v>
      </c>
      <c r="V32" s="123" t="s">
        <v>52</v>
      </c>
    </row>
    <row r="33" spans="1:22" ht="25.5">
      <c r="A33" s="116">
        <v>14</v>
      </c>
      <c r="B33" s="117" t="s">
        <v>156</v>
      </c>
      <c r="C33" s="118" t="s">
        <v>173</v>
      </c>
      <c r="D33" s="125" t="s">
        <v>174</v>
      </c>
      <c r="E33" s="120">
        <v>31.5</v>
      </c>
      <c r="F33" s="119" t="s">
        <v>138</v>
      </c>
      <c r="H33" s="121">
        <f>ROUND(E33*G33, 2)</f>
        <v>0</v>
      </c>
      <c r="J33" s="121">
        <f t="shared" si="2"/>
        <v>0</v>
      </c>
      <c r="K33" s="122">
        <v>1.8000000000000001E-4</v>
      </c>
      <c r="L33" s="122">
        <f>E33*K33</f>
        <v>5.6700000000000006E-3</v>
      </c>
      <c r="O33" s="119">
        <v>20</v>
      </c>
      <c r="P33" s="119" t="s">
        <v>139</v>
      </c>
      <c r="V33" s="123" t="s">
        <v>160</v>
      </c>
    </row>
    <row r="34" spans="1:22">
      <c r="A34" s="116">
        <v>15</v>
      </c>
      <c r="B34" s="117" t="s">
        <v>156</v>
      </c>
      <c r="C34" s="118" t="s">
        <v>175</v>
      </c>
      <c r="D34" s="125" t="s">
        <v>176</v>
      </c>
      <c r="E34" s="120">
        <v>31.5</v>
      </c>
      <c r="F34" s="119" t="s">
        <v>138</v>
      </c>
      <c r="H34" s="121">
        <f>ROUND(E34*G34, 2)</f>
        <v>0</v>
      </c>
      <c r="J34" s="121">
        <f t="shared" si="2"/>
        <v>0</v>
      </c>
      <c r="M34" s="120">
        <v>0.04</v>
      </c>
      <c r="N34" s="120">
        <f>E34*M34</f>
        <v>1.26</v>
      </c>
      <c r="O34" s="119">
        <v>20</v>
      </c>
      <c r="P34" s="119" t="s">
        <v>139</v>
      </c>
      <c r="V34" s="123" t="s">
        <v>160</v>
      </c>
    </row>
    <row r="35" spans="1:22" ht="25.5">
      <c r="A35" s="116">
        <v>16</v>
      </c>
      <c r="B35" s="117" t="s">
        <v>156</v>
      </c>
      <c r="C35" s="118" t="s">
        <v>177</v>
      </c>
      <c r="D35" s="125" t="s">
        <v>178</v>
      </c>
      <c r="F35" s="119" t="s">
        <v>179</v>
      </c>
      <c r="H35" s="121">
        <f>ROUND(E35*G35, 2)</f>
        <v>0</v>
      </c>
      <c r="J35" s="121">
        <f t="shared" si="2"/>
        <v>0</v>
      </c>
      <c r="O35" s="119">
        <v>20</v>
      </c>
      <c r="P35" s="119" t="s">
        <v>139</v>
      </c>
      <c r="V35" s="123" t="s">
        <v>160</v>
      </c>
    </row>
    <row r="36" spans="1:22" ht="25.5">
      <c r="A36" s="116">
        <v>17</v>
      </c>
      <c r="B36" s="117" t="s">
        <v>156</v>
      </c>
      <c r="C36" s="118" t="s">
        <v>180</v>
      </c>
      <c r="D36" s="125" t="s">
        <v>181</v>
      </c>
      <c r="F36" s="119" t="s">
        <v>179</v>
      </c>
      <c r="H36" s="121">
        <f>ROUND(E36*G36, 2)</f>
        <v>0</v>
      </c>
      <c r="J36" s="121">
        <f t="shared" si="2"/>
        <v>0</v>
      </c>
      <c r="O36" s="119">
        <v>20</v>
      </c>
      <c r="P36" s="119" t="s">
        <v>139</v>
      </c>
      <c r="V36" s="123" t="s">
        <v>160</v>
      </c>
    </row>
    <row r="37" spans="1:22">
      <c r="D37" s="136" t="s">
        <v>182</v>
      </c>
      <c r="E37" s="137">
        <f>J37</f>
        <v>0</v>
      </c>
      <c r="H37" s="137">
        <f>SUM(H25:H36)</f>
        <v>0</v>
      </c>
      <c r="I37" s="137">
        <f>SUM(I25:I36)</f>
        <v>0</v>
      </c>
      <c r="J37" s="137">
        <f>SUM(J25:J36)</f>
        <v>0</v>
      </c>
      <c r="L37" s="138">
        <f>SUM(L25:L36)</f>
        <v>1.2229077000000002</v>
      </c>
      <c r="N37" s="139">
        <f>SUM(N25:N36)</f>
        <v>3.4930000000000003</v>
      </c>
    </row>
    <row r="39" spans="1:22">
      <c r="B39" s="118" t="s">
        <v>94</v>
      </c>
    </row>
    <row r="40" spans="1:22">
      <c r="A40" s="116">
        <v>18</v>
      </c>
      <c r="B40" s="117" t="s">
        <v>183</v>
      </c>
      <c r="C40" s="118" t="s">
        <v>184</v>
      </c>
      <c r="D40" s="125" t="s">
        <v>185</v>
      </c>
      <c r="E40" s="120">
        <v>84</v>
      </c>
      <c r="F40" s="119" t="s">
        <v>159</v>
      </c>
      <c r="H40" s="121">
        <f t="shared" ref="H40:H47" si="3">ROUND(E40*G40, 2)</f>
        <v>0</v>
      </c>
      <c r="J40" s="121">
        <f t="shared" ref="J40:J47" si="4">ROUND(E40*G40, 2)</f>
        <v>0</v>
      </c>
      <c r="M40" s="120">
        <v>3.0000000000000001E-3</v>
      </c>
      <c r="N40" s="120">
        <f>E40*M40</f>
        <v>0.252</v>
      </c>
      <c r="O40" s="119">
        <v>20</v>
      </c>
      <c r="P40" s="119" t="s">
        <v>139</v>
      </c>
      <c r="V40" s="123" t="s">
        <v>160</v>
      </c>
    </row>
    <row r="41" spans="1:22">
      <c r="A41" s="116">
        <v>19</v>
      </c>
      <c r="B41" s="117" t="s">
        <v>183</v>
      </c>
      <c r="C41" s="118" t="s">
        <v>186</v>
      </c>
      <c r="D41" s="125" t="s">
        <v>187</v>
      </c>
      <c r="E41" s="120">
        <v>7</v>
      </c>
      <c r="F41" s="119" t="s">
        <v>159</v>
      </c>
      <c r="H41" s="121">
        <f t="shared" si="3"/>
        <v>0</v>
      </c>
      <c r="J41" s="121">
        <f t="shared" si="4"/>
        <v>0</v>
      </c>
      <c r="K41" s="122">
        <v>2.7899999999999999E-3</v>
      </c>
      <c r="L41" s="122">
        <f>E41*K41</f>
        <v>1.9529999999999999E-2</v>
      </c>
      <c r="O41" s="119">
        <v>20</v>
      </c>
      <c r="P41" s="119" t="s">
        <v>139</v>
      </c>
      <c r="V41" s="123" t="s">
        <v>160</v>
      </c>
    </row>
    <row r="42" spans="1:22">
      <c r="A42" s="116">
        <v>20</v>
      </c>
      <c r="B42" s="117" t="s">
        <v>183</v>
      </c>
      <c r="C42" s="118" t="s">
        <v>188</v>
      </c>
      <c r="D42" s="125" t="s">
        <v>189</v>
      </c>
      <c r="E42" s="120">
        <v>70</v>
      </c>
      <c r="F42" s="119" t="s">
        <v>159</v>
      </c>
      <c r="H42" s="121">
        <f t="shared" si="3"/>
        <v>0</v>
      </c>
      <c r="J42" s="121">
        <f t="shared" si="4"/>
        <v>0</v>
      </c>
      <c r="K42" s="122">
        <v>2.7899999999999999E-3</v>
      </c>
      <c r="L42" s="122">
        <f>E42*K42</f>
        <v>0.1953</v>
      </c>
      <c r="O42" s="119">
        <v>20</v>
      </c>
      <c r="P42" s="119" t="s">
        <v>139</v>
      </c>
      <c r="V42" s="123" t="s">
        <v>160</v>
      </c>
    </row>
    <row r="43" spans="1:22">
      <c r="A43" s="116">
        <v>21</v>
      </c>
      <c r="B43" s="117" t="s">
        <v>183</v>
      </c>
      <c r="C43" s="118" t="s">
        <v>190</v>
      </c>
      <c r="D43" s="125" t="s">
        <v>191</v>
      </c>
      <c r="E43" s="120">
        <v>7</v>
      </c>
      <c r="F43" s="119" t="s">
        <v>159</v>
      </c>
      <c r="H43" s="121">
        <f t="shared" si="3"/>
        <v>0</v>
      </c>
      <c r="J43" s="121">
        <f t="shared" si="4"/>
        <v>0</v>
      </c>
      <c r="K43" s="122">
        <v>2.7899999999999999E-3</v>
      </c>
      <c r="L43" s="122">
        <f>E43*K43</f>
        <v>1.9529999999999999E-2</v>
      </c>
      <c r="O43" s="119">
        <v>20</v>
      </c>
      <c r="P43" s="119" t="s">
        <v>139</v>
      </c>
      <c r="V43" s="123" t="s">
        <v>160</v>
      </c>
    </row>
    <row r="44" spans="1:22">
      <c r="A44" s="116">
        <v>22</v>
      </c>
      <c r="B44" s="117" t="s">
        <v>183</v>
      </c>
      <c r="C44" s="118" t="s">
        <v>192</v>
      </c>
      <c r="D44" s="125" t="s">
        <v>193</v>
      </c>
      <c r="E44" s="120">
        <v>35</v>
      </c>
      <c r="F44" s="119" t="s">
        <v>159</v>
      </c>
      <c r="H44" s="121">
        <f t="shared" si="3"/>
        <v>0</v>
      </c>
      <c r="J44" s="121">
        <f t="shared" si="4"/>
        <v>0</v>
      </c>
      <c r="K44" s="122">
        <v>3.0300000000000001E-3</v>
      </c>
      <c r="L44" s="122">
        <f>E44*K44</f>
        <v>0.10605000000000001</v>
      </c>
      <c r="O44" s="119">
        <v>20</v>
      </c>
      <c r="P44" s="119" t="s">
        <v>139</v>
      </c>
      <c r="V44" s="123" t="s">
        <v>160</v>
      </c>
    </row>
    <row r="45" spans="1:22">
      <c r="A45" s="116">
        <v>23</v>
      </c>
      <c r="B45" s="117" t="s">
        <v>183</v>
      </c>
      <c r="C45" s="118" t="s">
        <v>194</v>
      </c>
      <c r="D45" s="125" t="s">
        <v>195</v>
      </c>
      <c r="E45" s="120">
        <v>35</v>
      </c>
      <c r="F45" s="119" t="s">
        <v>159</v>
      </c>
      <c r="H45" s="121">
        <f t="shared" si="3"/>
        <v>0</v>
      </c>
      <c r="J45" s="121">
        <f t="shared" si="4"/>
        <v>0</v>
      </c>
      <c r="M45" s="120">
        <v>3.0000000000000001E-3</v>
      </c>
      <c r="N45" s="120">
        <f>E45*M45</f>
        <v>0.105</v>
      </c>
      <c r="O45" s="119">
        <v>20</v>
      </c>
      <c r="P45" s="119" t="s">
        <v>139</v>
      </c>
      <c r="V45" s="123" t="s">
        <v>160</v>
      </c>
    </row>
    <row r="46" spans="1:22">
      <c r="A46" s="116">
        <v>24</v>
      </c>
      <c r="B46" s="117" t="s">
        <v>183</v>
      </c>
      <c r="C46" s="118" t="s">
        <v>196</v>
      </c>
      <c r="D46" s="125" t="s">
        <v>197</v>
      </c>
      <c r="E46" s="120">
        <v>1</v>
      </c>
      <c r="F46" s="119" t="s">
        <v>198</v>
      </c>
      <c r="H46" s="121">
        <f t="shared" si="3"/>
        <v>0</v>
      </c>
      <c r="J46" s="121">
        <f t="shared" si="4"/>
        <v>0</v>
      </c>
      <c r="K46" s="122">
        <v>1.6000000000000001E-3</v>
      </c>
      <c r="L46" s="122">
        <f>E46*K46</f>
        <v>1.6000000000000001E-3</v>
      </c>
      <c r="O46" s="119">
        <v>20</v>
      </c>
      <c r="P46" s="119" t="s">
        <v>139</v>
      </c>
      <c r="V46" s="123" t="s">
        <v>160</v>
      </c>
    </row>
    <row r="47" spans="1:22">
      <c r="A47" s="116">
        <v>25</v>
      </c>
      <c r="B47" s="117" t="s">
        <v>183</v>
      </c>
      <c r="C47" s="118" t="s">
        <v>199</v>
      </c>
      <c r="D47" s="125" t="s">
        <v>200</v>
      </c>
      <c r="E47" s="120">
        <v>1</v>
      </c>
      <c r="F47" s="119" t="s">
        <v>198</v>
      </c>
      <c r="H47" s="121">
        <f t="shared" si="3"/>
        <v>0</v>
      </c>
      <c r="J47" s="121">
        <f t="shared" si="4"/>
        <v>0</v>
      </c>
      <c r="M47" s="120">
        <v>1E-3</v>
      </c>
      <c r="N47" s="120">
        <f>E47*M47</f>
        <v>1E-3</v>
      </c>
      <c r="O47" s="119">
        <v>20</v>
      </c>
      <c r="P47" s="119" t="s">
        <v>139</v>
      </c>
      <c r="V47" s="123" t="s">
        <v>160</v>
      </c>
    </row>
    <row r="48" spans="1:22">
      <c r="D48" s="136" t="s">
        <v>201</v>
      </c>
      <c r="E48" s="137">
        <f>J48</f>
        <v>0</v>
      </c>
      <c r="H48" s="137">
        <f>SUM(H39:H47)</f>
        <v>0</v>
      </c>
      <c r="I48" s="137">
        <f>SUM(I39:I47)</f>
        <v>0</v>
      </c>
      <c r="J48" s="137">
        <f>SUM(J39:J47)</f>
        <v>0</v>
      </c>
      <c r="L48" s="138">
        <f>SUM(L39:L47)</f>
        <v>0.34200999999999998</v>
      </c>
      <c r="N48" s="139">
        <f>SUM(N39:N47)</f>
        <v>0.35799999999999998</v>
      </c>
    </row>
    <row r="50" spans="1:22">
      <c r="B50" s="118" t="s">
        <v>95</v>
      </c>
    </row>
    <row r="51" spans="1:22">
      <c r="A51" s="116">
        <v>26</v>
      </c>
      <c r="B51" s="117" t="s">
        <v>202</v>
      </c>
      <c r="C51" s="118" t="s">
        <v>203</v>
      </c>
      <c r="D51" s="125" t="s">
        <v>204</v>
      </c>
      <c r="E51" s="120">
        <v>235</v>
      </c>
      <c r="F51" s="119" t="s">
        <v>138</v>
      </c>
      <c r="H51" s="121">
        <f>ROUND(E51*G51, 2)</f>
        <v>0</v>
      </c>
      <c r="J51" s="121">
        <f>ROUND(E51*G51, 2)</f>
        <v>0</v>
      </c>
      <c r="M51" s="120">
        <v>2.1999999999999999E-2</v>
      </c>
      <c r="N51" s="120">
        <f>E51*M51</f>
        <v>5.17</v>
      </c>
      <c r="O51" s="119">
        <v>20</v>
      </c>
      <c r="P51" s="119" t="s">
        <v>139</v>
      </c>
      <c r="V51" s="123" t="s">
        <v>160</v>
      </c>
    </row>
    <row r="52" spans="1:22">
      <c r="A52" s="116">
        <v>27</v>
      </c>
      <c r="B52" s="117" t="s">
        <v>202</v>
      </c>
      <c r="C52" s="118" t="s">
        <v>205</v>
      </c>
      <c r="D52" s="125" t="s">
        <v>206</v>
      </c>
      <c r="E52" s="120">
        <v>235</v>
      </c>
      <c r="F52" s="119" t="s">
        <v>138</v>
      </c>
      <c r="H52" s="121">
        <f>ROUND(E52*G52, 2)</f>
        <v>0</v>
      </c>
      <c r="J52" s="121">
        <f>ROUND(E52*G52, 2)</f>
        <v>0</v>
      </c>
      <c r="K52" s="122">
        <v>9.0000000000000006E-5</v>
      </c>
      <c r="L52" s="122">
        <f>E52*K52</f>
        <v>2.1150000000000002E-2</v>
      </c>
      <c r="O52" s="119">
        <v>20</v>
      </c>
      <c r="P52" s="119" t="s">
        <v>139</v>
      </c>
      <c r="V52" s="123" t="s">
        <v>160</v>
      </c>
    </row>
    <row r="53" spans="1:22" ht="25.5">
      <c r="A53" s="116">
        <v>28</v>
      </c>
      <c r="B53" s="117" t="s">
        <v>202</v>
      </c>
      <c r="C53" s="118" t="s">
        <v>207</v>
      </c>
      <c r="D53" s="125" t="s">
        <v>208</v>
      </c>
      <c r="F53" s="119" t="s">
        <v>179</v>
      </c>
      <c r="H53" s="121">
        <f>ROUND(E53*G53, 2)</f>
        <v>0</v>
      </c>
      <c r="J53" s="121">
        <f>ROUND(E53*G53, 2)</f>
        <v>0</v>
      </c>
      <c r="O53" s="119">
        <v>20</v>
      </c>
      <c r="P53" s="119" t="s">
        <v>139</v>
      </c>
      <c r="V53" s="123" t="s">
        <v>160</v>
      </c>
    </row>
    <row r="54" spans="1:22" ht="25.5">
      <c r="A54" s="116">
        <v>29</v>
      </c>
      <c r="B54" s="117" t="s">
        <v>202</v>
      </c>
      <c r="C54" s="118" t="s">
        <v>209</v>
      </c>
      <c r="D54" s="125" t="s">
        <v>210</v>
      </c>
      <c r="F54" s="119" t="s">
        <v>179</v>
      </c>
      <c r="H54" s="121">
        <f>ROUND(E54*G54, 2)</f>
        <v>0</v>
      </c>
      <c r="J54" s="121">
        <f>ROUND(E54*G54, 2)</f>
        <v>0</v>
      </c>
      <c r="O54" s="119">
        <v>20</v>
      </c>
      <c r="P54" s="119" t="s">
        <v>139</v>
      </c>
      <c r="V54" s="123" t="s">
        <v>160</v>
      </c>
    </row>
    <row r="55" spans="1:22">
      <c r="D55" s="136" t="s">
        <v>211</v>
      </c>
      <c r="E55" s="137">
        <f>J55</f>
        <v>0</v>
      </c>
      <c r="H55" s="137">
        <f>SUM(H50:H54)</f>
        <v>0</v>
      </c>
      <c r="I55" s="137">
        <f>SUM(I50:I54)</f>
        <v>0</v>
      </c>
      <c r="J55" s="137">
        <f>SUM(J50:J54)</f>
        <v>0</v>
      </c>
      <c r="L55" s="138">
        <f>SUM(L50:L54)</f>
        <v>2.1150000000000002E-2</v>
      </c>
      <c r="N55" s="139">
        <f>SUM(N50:N54)</f>
        <v>5.17</v>
      </c>
    </row>
    <row r="57" spans="1:22">
      <c r="B57" s="118" t="s">
        <v>96</v>
      </c>
    </row>
    <row r="58" spans="1:22">
      <c r="A58" s="116">
        <v>30</v>
      </c>
      <c r="B58" s="117" t="s">
        <v>212</v>
      </c>
      <c r="C58" s="118" t="s">
        <v>213</v>
      </c>
      <c r="D58" s="125" t="s">
        <v>214</v>
      </c>
      <c r="E58" s="120">
        <v>235</v>
      </c>
      <c r="F58" s="119" t="s">
        <v>138</v>
      </c>
      <c r="H58" s="121">
        <f>ROUND(E58*G58, 2)</f>
        <v>0</v>
      </c>
      <c r="J58" s="121">
        <f>ROUND(E58*G58, 2)</f>
        <v>0</v>
      </c>
      <c r="K58" s="122">
        <v>6.9999999999999994E-5</v>
      </c>
      <c r="L58" s="122">
        <f>E58*K58</f>
        <v>1.6449999999999999E-2</v>
      </c>
      <c r="O58" s="119">
        <v>20</v>
      </c>
      <c r="P58" s="119" t="s">
        <v>139</v>
      </c>
      <c r="V58" s="123" t="s">
        <v>160</v>
      </c>
    </row>
    <row r="59" spans="1:22" ht="25.5">
      <c r="A59" s="116">
        <v>31</v>
      </c>
      <c r="B59" s="117" t="s">
        <v>170</v>
      </c>
      <c r="C59" s="118" t="s">
        <v>215</v>
      </c>
      <c r="D59" s="125" t="s">
        <v>216</v>
      </c>
      <c r="E59" s="120">
        <v>246.75</v>
      </c>
      <c r="F59" s="119" t="s">
        <v>138</v>
      </c>
      <c r="I59" s="121">
        <f>ROUND(E59*G59, 2)</f>
        <v>0</v>
      </c>
      <c r="J59" s="121">
        <f>ROUND(E59*G59, 2)</f>
        <v>0</v>
      </c>
      <c r="K59" s="122">
        <v>2.8E-3</v>
      </c>
      <c r="L59" s="122">
        <f>E59*K59</f>
        <v>0.69089999999999996</v>
      </c>
      <c r="O59" s="119">
        <v>20</v>
      </c>
      <c r="P59" s="119" t="s">
        <v>139</v>
      </c>
      <c r="V59" s="123" t="s">
        <v>52</v>
      </c>
    </row>
    <row r="60" spans="1:22" ht="25.5">
      <c r="A60" s="116">
        <v>32</v>
      </c>
      <c r="B60" s="117" t="s">
        <v>212</v>
      </c>
      <c r="C60" s="118" t="s">
        <v>217</v>
      </c>
      <c r="D60" s="125" t="s">
        <v>218</v>
      </c>
      <c r="F60" s="119" t="s">
        <v>179</v>
      </c>
      <c r="H60" s="121">
        <f>ROUND(E60*G60, 2)</f>
        <v>0</v>
      </c>
      <c r="J60" s="121">
        <f>ROUND(E60*G60, 2)</f>
        <v>0</v>
      </c>
      <c r="O60" s="119">
        <v>20</v>
      </c>
      <c r="P60" s="119" t="s">
        <v>139</v>
      </c>
      <c r="V60" s="123" t="s">
        <v>160</v>
      </c>
    </row>
    <row r="61" spans="1:22" ht="25.5">
      <c r="A61" s="116">
        <v>33</v>
      </c>
      <c r="B61" s="117" t="s">
        <v>212</v>
      </c>
      <c r="C61" s="118" t="s">
        <v>219</v>
      </c>
      <c r="D61" s="125" t="s">
        <v>220</v>
      </c>
      <c r="F61" s="119" t="s">
        <v>179</v>
      </c>
      <c r="H61" s="121">
        <f>ROUND(E61*G61, 2)</f>
        <v>0</v>
      </c>
      <c r="J61" s="121">
        <f>ROUND(E61*G61, 2)</f>
        <v>0</v>
      </c>
      <c r="O61" s="119">
        <v>20</v>
      </c>
      <c r="P61" s="119" t="s">
        <v>139</v>
      </c>
      <c r="V61" s="123" t="s">
        <v>160</v>
      </c>
    </row>
    <row r="62" spans="1:22">
      <c r="D62" s="136" t="s">
        <v>221</v>
      </c>
      <c r="E62" s="137">
        <f>J62</f>
        <v>0</v>
      </c>
      <c r="H62" s="137">
        <f>SUM(H57:H61)</f>
        <v>0</v>
      </c>
      <c r="I62" s="137">
        <f>SUM(I57:I61)</f>
        <v>0</v>
      </c>
      <c r="J62" s="137">
        <f>SUM(J57:J61)</f>
        <v>0</v>
      </c>
      <c r="L62" s="138">
        <f>SUM(L57:L61)</f>
        <v>0.70734999999999992</v>
      </c>
      <c r="N62" s="139">
        <f>SUM(N57:N61)</f>
        <v>0</v>
      </c>
    </row>
    <row r="64" spans="1:22">
      <c r="B64" s="118" t="s">
        <v>97</v>
      </c>
    </row>
    <row r="65" spans="1:22" ht="25.5">
      <c r="A65" s="116">
        <v>34</v>
      </c>
      <c r="B65" s="117" t="s">
        <v>222</v>
      </c>
      <c r="C65" s="118" t="s">
        <v>223</v>
      </c>
      <c r="D65" s="125" t="s">
        <v>224</v>
      </c>
      <c r="E65" s="120">
        <v>174.2</v>
      </c>
      <c r="F65" s="119" t="s">
        <v>138</v>
      </c>
      <c r="H65" s="121">
        <f>ROUND(E65*G65, 2)</f>
        <v>0</v>
      </c>
      <c r="J65" s="121">
        <f>ROUND(E65*G65, 2)</f>
        <v>0</v>
      </c>
      <c r="K65" s="122">
        <v>3.4000000000000002E-4</v>
      </c>
      <c r="L65" s="122">
        <f>E65*K65</f>
        <v>5.9228000000000003E-2</v>
      </c>
      <c r="O65" s="119">
        <v>20</v>
      </c>
      <c r="P65" s="119" t="s">
        <v>139</v>
      </c>
      <c r="V65" s="123" t="s">
        <v>160</v>
      </c>
    </row>
    <row r="66" spans="1:22">
      <c r="D66" s="136" t="s">
        <v>225</v>
      </c>
      <c r="E66" s="137">
        <f>J66</f>
        <v>0</v>
      </c>
      <c r="H66" s="137">
        <f>SUM(H64:H65)</f>
        <v>0</v>
      </c>
      <c r="I66" s="137">
        <f>SUM(I64:I65)</f>
        <v>0</v>
      </c>
      <c r="J66" s="137">
        <f>SUM(J64:J65)</f>
        <v>0</v>
      </c>
      <c r="L66" s="138">
        <f>SUM(L64:L65)</f>
        <v>5.9228000000000003E-2</v>
      </c>
      <c r="N66" s="139">
        <f>SUM(N64:N65)</f>
        <v>0</v>
      </c>
    </row>
    <row r="68" spans="1:22">
      <c r="D68" s="136" t="s">
        <v>98</v>
      </c>
      <c r="E68" s="139">
        <f>J68</f>
        <v>0</v>
      </c>
      <c r="H68" s="137">
        <f>+H37+H48+H55+H62+H66</f>
        <v>0</v>
      </c>
      <c r="I68" s="137">
        <f>+I37+I48+I55+I62+I66</f>
        <v>0</v>
      </c>
      <c r="J68" s="137">
        <f>+J37+J48+J55+J62+J66</f>
        <v>0</v>
      </c>
      <c r="L68" s="138">
        <f>+L37+L48+L55+L62+L66</f>
        <v>2.3526457000000001</v>
      </c>
      <c r="N68" s="139">
        <f>+N37+N48+N55+N62+N66</f>
        <v>9.0210000000000008</v>
      </c>
    </row>
    <row r="70" spans="1:22">
      <c r="B70" s="135" t="s">
        <v>226</v>
      </c>
    </row>
    <row r="71" spans="1:22">
      <c r="B71" s="118" t="s">
        <v>99</v>
      </c>
    </row>
    <row r="72" spans="1:22" ht="25.5">
      <c r="A72" s="116">
        <v>35</v>
      </c>
      <c r="B72" s="117" t="s">
        <v>227</v>
      </c>
      <c r="C72" s="118" t="s">
        <v>228</v>
      </c>
      <c r="D72" s="125" t="s">
        <v>229</v>
      </c>
      <c r="E72" s="120">
        <v>235</v>
      </c>
      <c r="F72" s="119" t="s">
        <v>138</v>
      </c>
      <c r="H72" s="121">
        <f>ROUND(E72*G72, 2)</f>
        <v>0</v>
      </c>
      <c r="J72" s="121">
        <f>ROUND(E72*G72, 2)</f>
        <v>0</v>
      </c>
      <c r="O72" s="119">
        <v>20</v>
      </c>
      <c r="P72" s="119" t="s">
        <v>139</v>
      </c>
      <c r="V72" s="123" t="s">
        <v>30</v>
      </c>
    </row>
    <row r="73" spans="1:22">
      <c r="D73" s="136" t="s">
        <v>230</v>
      </c>
      <c r="E73" s="137">
        <f>J73</f>
        <v>0</v>
      </c>
      <c r="H73" s="137">
        <f>SUM(H70:H72)</f>
        <v>0</v>
      </c>
      <c r="I73" s="137">
        <f>SUM(I70:I72)</f>
        <v>0</v>
      </c>
      <c r="J73" s="137">
        <f>SUM(J70:J72)</f>
        <v>0</v>
      </c>
      <c r="L73" s="138">
        <f>SUM(L70:L72)</f>
        <v>0</v>
      </c>
      <c r="N73" s="139">
        <f>SUM(N70:N72)</f>
        <v>0</v>
      </c>
    </row>
    <row r="75" spans="1:22">
      <c r="D75" s="136" t="s">
        <v>100</v>
      </c>
      <c r="E75" s="137">
        <f>J75</f>
        <v>0</v>
      </c>
      <c r="H75" s="137">
        <f>+H73</f>
        <v>0</v>
      </c>
      <c r="I75" s="137">
        <f>+I73</f>
        <v>0</v>
      </c>
      <c r="J75" s="137">
        <f>+J73</f>
        <v>0</v>
      </c>
      <c r="L75" s="138">
        <f>+L73</f>
        <v>0</v>
      </c>
      <c r="N75" s="139">
        <f>+N73</f>
        <v>0</v>
      </c>
    </row>
    <row r="77" spans="1:22">
      <c r="D77" s="140" t="s">
        <v>101</v>
      </c>
      <c r="E77" s="137">
        <f>J77</f>
        <v>0</v>
      </c>
      <c r="H77" s="137">
        <f>+H23+H68+H75</f>
        <v>0</v>
      </c>
      <c r="I77" s="137">
        <f>+I23+I68+I75</f>
        <v>0</v>
      </c>
      <c r="J77" s="137">
        <f>+J23+J68+J75</f>
        <v>0</v>
      </c>
      <c r="L77" s="138">
        <f>+L23+L68+L75</f>
        <v>2.7642457</v>
      </c>
      <c r="N77" s="139">
        <f>+N23+N68+N75</f>
        <v>9.0210000000000008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2009-04-24T07:21:38Z</cp:lastPrinted>
  <dcterms:created xsi:type="dcterms:W3CDTF">1999-04-06T07:39:42Z</dcterms:created>
  <dcterms:modified xsi:type="dcterms:W3CDTF">2016-07-06T12:00:40Z</dcterms:modified>
</cp:coreProperties>
</file>