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H14" i="3" l="1"/>
  <c r="H15" i="3"/>
  <c r="H20" i="3"/>
  <c r="H22" i="3"/>
  <c r="H16" i="3"/>
  <c r="H17" i="3"/>
  <c r="H18" i="3"/>
  <c r="H19" i="3"/>
  <c r="H26" i="3"/>
  <c r="H27" i="3"/>
  <c r="H28" i="3"/>
  <c r="H30" i="3"/>
  <c r="H32" i="3"/>
  <c r="H33" i="3"/>
  <c r="H34" i="3"/>
  <c r="H36" i="3"/>
  <c r="H37" i="3"/>
  <c r="H40" i="3"/>
  <c r="H41" i="3"/>
  <c r="H44" i="3"/>
  <c r="H45" i="3"/>
  <c r="H48" i="3"/>
  <c r="H50" i="3"/>
  <c r="D17" i="1"/>
  <c r="F17" i="1"/>
  <c r="H46" i="3"/>
  <c r="H47" i="3"/>
  <c r="I29" i="3"/>
  <c r="I37" i="3"/>
  <c r="I50" i="3"/>
  <c r="E17" i="1"/>
  <c r="I31" i="3"/>
  <c r="I35" i="3"/>
  <c r="H54" i="3"/>
  <c r="H55" i="3"/>
  <c r="H57" i="3"/>
  <c r="D18" i="1"/>
  <c r="I30" i="1"/>
  <c r="J30" i="1"/>
  <c r="J20" i="1"/>
  <c r="F26" i="1"/>
  <c r="J26" i="1"/>
  <c r="F1" i="1"/>
  <c r="J13" i="1"/>
  <c r="J14" i="1"/>
  <c r="F19" i="1"/>
  <c r="J14" i="3"/>
  <c r="J15" i="3"/>
  <c r="J16" i="3"/>
  <c r="J17" i="3"/>
  <c r="J18" i="3"/>
  <c r="J19" i="3"/>
  <c r="J20" i="3"/>
  <c r="J22" i="3"/>
  <c r="J26" i="3"/>
  <c r="J37" i="3"/>
  <c r="J27" i="3"/>
  <c r="J28" i="3"/>
  <c r="J29" i="3"/>
  <c r="J30" i="3"/>
  <c r="J31" i="3"/>
  <c r="J32" i="3"/>
  <c r="J33" i="3"/>
  <c r="J34" i="3"/>
  <c r="J35" i="3"/>
  <c r="J36" i="3"/>
  <c r="J40" i="3"/>
  <c r="J41" i="3"/>
  <c r="E41" i="3"/>
  <c r="J44" i="3"/>
  <c r="J45" i="3"/>
  <c r="J46" i="3"/>
  <c r="J47" i="3"/>
  <c r="J48" i="3"/>
  <c r="J54" i="3"/>
  <c r="J55" i="3"/>
  <c r="L57" i="3"/>
  <c r="N55" i="3"/>
  <c r="N57" i="3"/>
  <c r="L55" i="3"/>
  <c r="I55" i="3"/>
  <c r="I57" i="3"/>
  <c r="E18" i="1"/>
  <c r="E48" i="3"/>
  <c r="I48" i="3"/>
  <c r="N46" i="3"/>
  <c r="N48" i="3"/>
  <c r="L45" i="3"/>
  <c r="L44" i="3"/>
  <c r="L48" i="3"/>
  <c r="N41" i="3"/>
  <c r="I41" i="3"/>
  <c r="L40" i="3"/>
  <c r="L41" i="3"/>
  <c r="L35" i="3"/>
  <c r="L34" i="3"/>
  <c r="L33" i="3"/>
  <c r="L32" i="3"/>
  <c r="L30" i="3"/>
  <c r="L29" i="3"/>
  <c r="L37" i="3"/>
  <c r="N27" i="3"/>
  <c r="N26" i="3"/>
  <c r="N37" i="3"/>
  <c r="L22" i="3"/>
  <c r="N20" i="3"/>
  <c r="N22" i="3"/>
  <c r="L20" i="3"/>
  <c r="I20" i="3"/>
  <c r="I22" i="3"/>
  <c r="D8" i="3"/>
  <c r="I59" i="3"/>
  <c r="E16" i="1"/>
  <c r="E20" i="1"/>
  <c r="J50" i="3"/>
  <c r="E50" i="3"/>
  <c r="E37" i="3"/>
  <c r="N50" i="3"/>
  <c r="N59" i="3"/>
  <c r="L50" i="3"/>
  <c r="L59" i="3"/>
  <c r="E55" i="3"/>
  <c r="J57" i="3"/>
  <c r="E57" i="3"/>
  <c r="E22" i="3"/>
  <c r="F18" i="1"/>
  <c r="D16" i="1"/>
  <c r="H59" i="3"/>
  <c r="E20" i="3"/>
  <c r="F16" i="1"/>
  <c r="F20" i="1"/>
  <c r="J28" i="1"/>
  <c r="D20" i="1"/>
  <c r="J59" i="3"/>
  <c r="E59" i="3"/>
  <c r="J31" i="1"/>
  <c r="I29" i="1"/>
  <c r="J29" i="1"/>
  <c r="J12" i="1"/>
  <c r="F12" i="1"/>
  <c r="F13" i="1"/>
  <c r="F14" i="1"/>
</calcChain>
</file>

<file path=xl/sharedStrings.xml><?xml version="1.0" encoding="utf-8"?>
<sst xmlns="http://schemas.openxmlformats.org/spreadsheetml/2006/main" count="318" uniqueCount="192">
  <si>
    <t xml:space="preserve"> Mesto Rožňava</t>
  </si>
  <si>
    <t>V module</t>
  </si>
  <si>
    <t>Hlavička1</t>
  </si>
  <si>
    <t>Mena</t>
  </si>
  <si>
    <t>Hlavička2</t>
  </si>
  <si>
    <t>Obdobie</t>
  </si>
  <si>
    <t>Stavba :Oprava strechy budovy EUROBUSU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</si>
  <si>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</si>
  <si>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</si>
  <si>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</si>
  <si>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</si>
  <si>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</si>
  <si>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</si>
  <si>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</si>
  <si>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</si>
  <si>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</si>
  <si>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</si>
  <si>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</si>
  <si>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</si>
  <si>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</si>
  <si>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</si>
  <si>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</si>
  <si>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</si>
  <si>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</si>
  <si>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</si>
  <si>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</si>
  <si>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</si>
  <si>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</si>
  <si>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</si>
  <si>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</si>
  <si>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</si>
  <si>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</si>
  <si>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</si>
  <si>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</si>
  <si>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</si>
  <si>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</si>
  <si>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</si>
  <si>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</si>
  <si>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</si>
  <si>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</si>
  <si>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</si>
  <si>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</si>
  <si>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</si>
  <si>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</si>
  <si>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</si>
  <si>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</si>
  <si>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</si>
  <si>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</si>
  <si>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</si>
  <si>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</si>
  <si>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</si>
  <si>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</si>
  <si>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</si>
  <si>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</si>
  <si>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</si>
  <si>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</si>
  <si>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</si>
  <si>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</si>
  <si>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</si>
  <si>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</si>
  <si>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</si>
  <si>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</si>
  <si>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</si>
  <si>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</si>
  <si>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</si>
  <si>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</si>
  <si>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</si>
  <si>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</si>
  <si>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</si>
  <si>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</si>
  <si>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</si>
  <si>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</si>
  <si>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</si>
  <si>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</si>
  <si>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</si>
  <si>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</si>
  <si>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</si>
  <si>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</si>
  <si>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</si>
  <si>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</si>
  <si>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</si>
  <si>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Špecifikovaný</t>
  </si>
  <si>
    <t>Spolu</t>
  </si>
  <si>
    <t>Hmotnosť v tonách</t>
  </si>
  <si>
    <t>Suť v tonách</t>
  </si>
  <si>
    <t>materiál</t>
  </si>
  <si>
    <t>9 - OSTATNÉ KONŠTRUKCIE A PRÁCE</t>
  </si>
  <si>
    <t xml:space="preserve">PRÁCE A DODÁVKY HSV  spolu: </t>
  </si>
  <si>
    <t>712 - Povlakové krytiny</t>
  </si>
  <si>
    <t>721 - Vnútorná kanalizácia</t>
  </si>
  <si>
    <t>764 - Konštrukcie klampiarske</t>
  </si>
  <si>
    <t xml:space="preserve">PRÁCE A DODÁVKY PSV  spolu: </t>
  </si>
  <si>
    <t>M21 - 155 Elektromontáže</t>
  </si>
  <si>
    <t xml:space="preserve">PRÁCE A DODÁVKY M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</si>
  <si>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</si>
  <si>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</si>
  <si>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</si>
  <si>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</si>
  <si>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</si>
  <si>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</si>
  <si>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</si>
  <si>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</si>
  <si>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</si>
  <si>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</si>
  <si>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</si>
  <si>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</si>
  <si>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</si>
  <si>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</si>
  <si>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</si>
  <si>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</si>
  <si>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</si>
  <si>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</si>
  <si>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</si>
  <si>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</si>
  <si>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</si>
  <si>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</si>
  <si>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</si>
  <si>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</si>
  <si>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</si>
  <si>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</si>
  <si>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</si>
  <si>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</si>
  <si>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</si>
  <si>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</si>
  <si>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</si>
  <si>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013</t>
  </si>
  <si>
    <t xml:space="preserve">97901-1111   </t>
  </si>
  <si>
    <t xml:space="preserve">Zvislá doprava sute a vybúr. hmôt za prvé podlažie                                                                      </t>
  </si>
  <si>
    <t xml:space="preserve">t       </t>
  </si>
  <si>
    <t xml:space="preserve">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</si>
  <si>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</si>
  <si>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</si>
  <si>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</si>
  <si>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</si>
  <si>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</si>
  <si>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</si>
  <si>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</si>
  <si>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</si>
  <si>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97911-8705   </t>
  </si>
  <si>
    <t xml:space="preserve">Poplatok za ulož.a znešk.st.odp.na urč.sklád.-asfalt.lepenka "Z"-zvláštny odpad                                         </t>
  </si>
  <si>
    <t xml:space="preserve">9 - OSTATNÉ KONŠTRUKCIE A PRÁCE  spolu: </t>
  </si>
  <si>
    <t>PRÁCE A DODÁVKY PSV</t>
  </si>
  <si>
    <t>712</t>
  </si>
  <si>
    <t xml:space="preserve">71230-0833   </t>
  </si>
  <si>
    <t xml:space="preserve">Rozrezanie vydutín a prasklín s pretavením  na 10% z plochy strechy / zaliatie prasklín gumoasfaltom/                   </t>
  </si>
  <si>
    <t xml:space="preserve">m2      </t>
  </si>
  <si>
    <t>I</t>
  </si>
  <si>
    <t xml:space="preserve">71230-0841   </t>
  </si>
  <si>
    <t xml:space="preserve">Očistenie strechy                                                                                                       </t>
  </si>
  <si>
    <t xml:space="preserve">71231-1101   </t>
  </si>
  <si>
    <t xml:space="preserve">Zhotovenie povl. krytiny striech do 10° za studena náterom asfalt. penetračným                                          </t>
  </si>
  <si>
    <t>MAT</t>
  </si>
  <si>
    <t xml:space="preserve">111 631500   </t>
  </si>
  <si>
    <t xml:space="preserve">Lak asfaltový ALP-PENETRAL sudy                                                                                         </t>
  </si>
  <si>
    <t xml:space="preserve">71236-1704   </t>
  </si>
  <si>
    <t xml:space="preserve">Zhotovenie povl. krytiny striech do 10° pritavením                                                                      </t>
  </si>
  <si>
    <t xml:space="preserve">628 2E1400   </t>
  </si>
  <si>
    <t>Pásy asfaltové modifikované nataviteľné hr. 4,2 mm/ horná vrstva výstuž a netkaný stab. polyester 180g/m2 s bridl. Posyp, spodná povrchová úprava - fólia/</t>
  </si>
  <si>
    <t xml:space="preserve">71236-3115   </t>
  </si>
  <si>
    <t xml:space="preserve">Vyspravenie strešnej vpuste pretavením priem. do 120 mm                                                                 </t>
  </si>
  <si>
    <t xml:space="preserve">kus     </t>
  </si>
  <si>
    <t xml:space="preserve">71236-3116   </t>
  </si>
  <si>
    <t xml:space="preserve">Zaizol. prestupov v streš. rovine kruh. prierezu priem. nad 300 do 500 mm                                               </t>
  </si>
  <si>
    <t xml:space="preserve">71295-11110  </t>
  </si>
  <si>
    <t xml:space="preserve">Montáž + dodávka ventilačnej hlavice                                                                                    </t>
  </si>
  <si>
    <t xml:space="preserve">628 521012   </t>
  </si>
  <si>
    <t xml:space="preserve">Odvetrávací čierny komínok                                                                                              </t>
  </si>
  <si>
    <t xml:space="preserve">99871-2201   </t>
  </si>
  <si>
    <t xml:space="preserve">Presun hmôt pre izolácie povlakové v objektoch výšky do 6 m                                                             </t>
  </si>
  <si>
    <t xml:space="preserve">%       </t>
  </si>
  <si>
    <t xml:space="preserve">712 - Povlakové krytiny  spolu: </t>
  </si>
  <si>
    <t>721</t>
  </si>
  <si>
    <t xml:space="preserve">72123-2107   </t>
  </si>
  <si>
    <t xml:space="preserve">Výmena strešných vpustí                                                                                                 </t>
  </si>
  <si>
    <t xml:space="preserve">721 - Vnútorná kanalizácia  spolu: </t>
  </si>
  <si>
    <t>764</t>
  </si>
  <si>
    <t xml:space="preserve">76433-3290   </t>
  </si>
  <si>
    <t xml:space="preserve">Klamp. lem. múrov lep. kryt. rš 1000 / svetlíky /                                                                       </t>
  </si>
  <si>
    <t xml:space="preserve">m       </t>
  </si>
  <si>
    <t xml:space="preserve">76443-0220   </t>
  </si>
  <si>
    <t xml:space="preserve">Klamp. PZ pl. oplechovanie múrov                                                                                        </t>
  </si>
  <si>
    <t xml:space="preserve">76443-0840   </t>
  </si>
  <si>
    <t xml:space="preserve">Klamp. demont. oplechovanie múrov                                                                                       </t>
  </si>
  <si>
    <t xml:space="preserve">99876-4201   </t>
  </si>
  <si>
    <t xml:space="preserve">Presun hmôt pre klampiarske konštr. v objektoch  výšky do 6 m                                                           </t>
  </si>
  <si>
    <t xml:space="preserve">764 - Konštrukcie klampiarske  spolu: </t>
  </si>
  <si>
    <t>PRÁCE A DODÁVKY M</t>
  </si>
  <si>
    <t>921</t>
  </si>
  <si>
    <t xml:space="preserve">21001-0099   </t>
  </si>
  <si>
    <t xml:space="preserve">Demontáž a spätná montáž pôvodného bleskozvodu /lano - 173,4 m, 96 podpier, vrátane revíznej správy/                    </t>
  </si>
  <si>
    <t xml:space="preserve">M21 - 155 Elektromontáže  spolu: 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</si>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</sst>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e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16" workbookViewId="0">
      <selection activeCell="J5" sqref="J5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2" t="s">
        <v>12</v>
      </c>
      <c r="AA3" s="103" t="s">
        <v>13</v>
      </c>
      <c r="AB3" s="103" t="s">
        <v>10</v>
      </c>
      <c r="AC3" s="103" t="s">
        <v>14</v>
      </c>
      <c r="AD3" s="104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16</v>
      </c>
      <c r="AA4" s="103" t="s">
        <v>17</v>
      </c>
      <c r="AB4" s="103" t="s">
        <v>10</v>
      </c>
      <c r="AC4" s="103"/>
      <c r="AD4" s="104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35"/>
      <c r="Z5" s="102" t="s">
        <v>22</v>
      </c>
      <c r="AA5" s="103" t="s">
        <v>13</v>
      </c>
      <c r="AB5" s="103" t="s">
        <v>10</v>
      </c>
      <c r="AC5" s="103" t="s">
        <v>14</v>
      </c>
      <c r="AD5" s="104" t="s">
        <v>15</v>
      </c>
    </row>
    <row r="6" spans="2:30" ht="18" customHeight="1" thickTop="1">
      <c r="B6" s="20"/>
      <c r="C6" s="21" t="s">
        <v>23</v>
      </c>
      <c r="D6" s="21" t="s">
        <v>24</v>
      </c>
      <c r="E6" s="21"/>
      <c r="F6" s="21"/>
      <c r="G6" s="21" t="s">
        <v>25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26</v>
      </c>
      <c r="H7" s="38"/>
      <c r="I7" s="38"/>
      <c r="J7" s="39"/>
    </row>
    <row r="8" spans="2:30" ht="18" customHeight="1">
      <c r="B8" s="24"/>
      <c r="C8" s="25" t="s">
        <v>27</v>
      </c>
      <c r="D8" s="25"/>
      <c r="E8" s="25"/>
      <c r="F8" s="25"/>
      <c r="G8" s="25" t="s">
        <v>25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26</v>
      </c>
      <c r="H9" s="29"/>
      <c r="I9" s="29"/>
      <c r="J9" s="31"/>
    </row>
    <row r="10" spans="2:30" ht="18" customHeight="1">
      <c r="B10" s="24"/>
      <c r="C10" s="25" t="s">
        <v>28</v>
      </c>
      <c r="D10" s="25"/>
      <c r="E10" s="25"/>
      <c r="F10" s="25"/>
      <c r="G10" s="25" t="s">
        <v>25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26</v>
      </c>
      <c r="H11" s="41"/>
      <c r="I11" s="41"/>
      <c r="J11" s="42"/>
    </row>
    <row r="12" spans="2:30" ht="18" customHeight="1" thickTop="1">
      <c r="B12" s="91">
        <v>1</v>
      </c>
      <c r="C12" s="21" t="s">
        <v>29</v>
      </c>
      <c r="D12" s="21"/>
      <c r="E12" s="21"/>
      <c r="F12" s="108">
        <f>IF(B12&lt;&gt;0,ROUND($J$31/B12,0),0)</f>
        <v>0</v>
      </c>
      <c r="G12" s="22">
        <v>1</v>
      </c>
      <c r="H12" s="21" t="s">
        <v>30</v>
      </c>
      <c r="I12" s="21"/>
      <c r="J12" s="111">
        <f>IF(G12&lt;&gt;0,ROUND($J$31/G12,0),0)</f>
        <v>0</v>
      </c>
    </row>
    <row r="13" spans="2:30" ht="18" customHeight="1">
      <c r="B13" s="92">
        <v>1</v>
      </c>
      <c r="C13" s="38" t="s">
        <v>31</v>
      </c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>
        <v>1</v>
      </c>
      <c r="C14" s="41" t="s">
        <v>32</v>
      </c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33</v>
      </c>
      <c r="C15" s="44" t="s">
        <v>34</v>
      </c>
      <c r="D15" s="45" t="s">
        <v>35</v>
      </c>
      <c r="E15" s="45" t="s">
        <v>36</v>
      </c>
      <c r="F15" s="46" t="s">
        <v>37</v>
      </c>
      <c r="G15" s="82" t="s">
        <v>38</v>
      </c>
      <c r="H15" s="47" t="s">
        <v>39</v>
      </c>
      <c r="I15" s="48"/>
      <c r="J15" s="49"/>
    </row>
    <row r="16" spans="2:30" ht="18" customHeight="1">
      <c r="B16" s="50">
        <v>1</v>
      </c>
      <c r="C16" s="51" t="s">
        <v>40</v>
      </c>
      <c r="D16" s="124">
        <f>Prehlad!H22</f>
        <v>0</v>
      </c>
      <c r="E16" s="124">
        <f>Prehlad!I22</f>
        <v>0</v>
      </c>
      <c r="F16" s="125">
        <f>D16+E16</f>
        <v>0</v>
      </c>
      <c r="G16" s="50">
        <v>6</v>
      </c>
      <c r="H16" s="52" t="s">
        <v>41</v>
      </c>
      <c r="I16" s="87"/>
      <c r="J16" s="125">
        <v>0</v>
      </c>
    </row>
    <row r="17" spans="2:10" ht="18" customHeight="1">
      <c r="B17" s="53">
        <v>2</v>
      </c>
      <c r="C17" s="54" t="s">
        <v>42</v>
      </c>
      <c r="D17" s="126">
        <f>Prehlad!H50</f>
        <v>0</v>
      </c>
      <c r="E17" s="126">
        <f>Prehlad!I50</f>
        <v>0</v>
      </c>
      <c r="F17" s="125">
        <f>D17+E17</f>
        <v>0</v>
      </c>
      <c r="G17" s="53">
        <v>7</v>
      </c>
      <c r="H17" s="55" t="s">
        <v>43</v>
      </c>
      <c r="I17" s="25"/>
      <c r="J17" s="127">
        <v>0</v>
      </c>
    </row>
    <row r="18" spans="2:10" ht="18" customHeight="1">
      <c r="B18" s="53">
        <v>3</v>
      </c>
      <c r="C18" s="54" t="s">
        <v>44</v>
      </c>
      <c r="D18" s="126">
        <f>Prehlad!H57</f>
        <v>0</v>
      </c>
      <c r="E18" s="126">
        <f>Prehlad!I57</f>
        <v>0</v>
      </c>
      <c r="F18" s="125">
        <f>D18+E18</f>
        <v>0</v>
      </c>
      <c r="G18" s="53">
        <v>8</v>
      </c>
      <c r="H18" s="55" t="s">
        <v>45</v>
      </c>
      <c r="I18" s="25"/>
      <c r="J18" s="127">
        <v>0</v>
      </c>
    </row>
    <row r="19" spans="2:10" ht="18" customHeight="1" thickBot="1">
      <c r="B19" s="53">
        <v>4</v>
      </c>
      <c r="C19" s="54" t="s">
        <v>46</v>
      </c>
      <c r="D19" s="126"/>
      <c r="E19" s="126"/>
      <c r="F19" s="128">
        <f>D19+E19</f>
        <v>0</v>
      </c>
      <c r="G19" s="53">
        <v>9</v>
      </c>
      <c r="H19" s="55" t="s">
        <v>47</v>
      </c>
      <c r="I19" s="25"/>
      <c r="J19" s="127">
        <v>0</v>
      </c>
    </row>
    <row r="20" spans="2:10" ht="18" customHeight="1" thickBot="1">
      <c r="B20" s="56">
        <v>5</v>
      </c>
      <c r="C20" s="57" t="s">
        <v>48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49</v>
      </c>
      <c r="J20" s="131">
        <f>SUM(J16:J19)</f>
        <v>0</v>
      </c>
    </row>
    <row r="21" spans="2:10" ht="18" customHeight="1" thickTop="1">
      <c r="B21" s="82" t="s">
        <v>50</v>
      </c>
      <c r="C21" s="81"/>
      <c r="D21" s="48" t="s">
        <v>51</v>
      </c>
      <c r="E21" s="48"/>
      <c r="F21" s="49"/>
      <c r="G21" s="82" t="s">
        <v>52</v>
      </c>
      <c r="H21" s="47" t="s">
        <v>53</v>
      </c>
      <c r="I21" s="48"/>
      <c r="J21" s="49"/>
    </row>
    <row r="22" spans="2:10" ht="18" customHeight="1">
      <c r="B22" s="50">
        <v>11</v>
      </c>
      <c r="C22" s="52" t="s">
        <v>54</v>
      </c>
      <c r="D22" s="88" t="s">
        <v>47</v>
      </c>
      <c r="E22" s="90">
        <v>0</v>
      </c>
      <c r="F22" s="125">
        <v>0</v>
      </c>
      <c r="G22" s="53">
        <v>16</v>
      </c>
      <c r="H22" s="55" t="s">
        <v>55</v>
      </c>
      <c r="I22" s="59"/>
      <c r="J22" s="127">
        <v>0</v>
      </c>
    </row>
    <row r="23" spans="2:10" ht="18" customHeight="1">
      <c r="B23" s="53">
        <v>12</v>
      </c>
      <c r="C23" s="55" t="s">
        <v>56</v>
      </c>
      <c r="D23" s="89"/>
      <c r="E23" s="60">
        <v>0</v>
      </c>
      <c r="F23" s="127">
        <v>0</v>
      </c>
      <c r="G23" s="53">
        <v>17</v>
      </c>
      <c r="H23" s="55" t="s">
        <v>57</v>
      </c>
      <c r="I23" s="59"/>
      <c r="J23" s="127">
        <v>0</v>
      </c>
    </row>
    <row r="24" spans="2:10" ht="18" customHeight="1">
      <c r="B24" s="53">
        <v>13</v>
      </c>
      <c r="C24" s="55" t="s">
        <v>58</v>
      </c>
      <c r="D24" s="89"/>
      <c r="E24" s="60">
        <v>0</v>
      </c>
      <c r="F24" s="127">
        <v>0</v>
      </c>
      <c r="G24" s="53">
        <v>18</v>
      </c>
      <c r="H24" s="55" t="s">
        <v>59</v>
      </c>
      <c r="I24" s="59"/>
      <c r="J24" s="127">
        <v>0</v>
      </c>
    </row>
    <row r="25" spans="2:10" ht="18" customHeight="1" thickBot="1">
      <c r="B25" s="53">
        <v>14</v>
      </c>
      <c r="C25" s="55" t="s">
        <v>47</v>
      </c>
      <c r="D25" s="89"/>
      <c r="E25" s="60">
        <v>0</v>
      </c>
      <c r="F25" s="127">
        <v>0</v>
      </c>
      <c r="G25" s="53">
        <v>19</v>
      </c>
      <c r="H25" s="55" t="s">
        <v>47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60</v>
      </c>
      <c r="F26" s="131">
        <f>SUM(F22:F25)</f>
        <v>0</v>
      </c>
      <c r="G26" s="56">
        <v>20</v>
      </c>
      <c r="H26" s="61"/>
      <c r="I26" s="62" t="s">
        <v>61</v>
      </c>
      <c r="J26" s="131">
        <f>SUM(J22:J25)</f>
        <v>0</v>
      </c>
    </row>
    <row r="27" spans="2:10" ht="18" customHeight="1" thickTop="1">
      <c r="B27" s="63"/>
      <c r="C27" s="64" t="s">
        <v>62</v>
      </c>
      <c r="D27" s="65"/>
      <c r="E27" s="66" t="s">
        <v>63</v>
      </c>
      <c r="F27" s="67"/>
      <c r="G27" s="82" t="s">
        <v>64</v>
      </c>
      <c r="H27" s="47" t="s">
        <v>65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66</v>
      </c>
      <c r="J28" s="125">
        <f>ROUND(F20,2)+J20+F26+J26</f>
        <v>0</v>
      </c>
    </row>
    <row r="29" spans="2:10" ht="18" customHeight="1">
      <c r="B29" s="68"/>
      <c r="C29" s="70" t="s">
        <v>67</v>
      </c>
      <c r="D29" s="70"/>
      <c r="E29" s="73"/>
      <c r="F29" s="67"/>
      <c r="G29" s="53">
        <v>22</v>
      </c>
      <c r="H29" s="55" t="s">
        <v>68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69</v>
      </c>
      <c r="D30" s="25"/>
      <c r="E30" s="73"/>
      <c r="F30" s="67"/>
      <c r="G30" s="53">
        <v>23</v>
      </c>
      <c r="H30" s="55" t="s">
        <v>70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71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72</v>
      </c>
      <c r="H32" s="84" t="s">
        <v>73</v>
      </c>
      <c r="I32" s="43"/>
      <c r="J32" s="85">
        <v>0</v>
      </c>
    </row>
    <row r="33" spans="2:10" ht="18" customHeight="1" thickTop="1">
      <c r="B33" s="75"/>
      <c r="C33" s="76"/>
      <c r="D33" s="64" t="s">
        <v>74</v>
      </c>
      <c r="E33" s="76"/>
      <c r="F33" s="76"/>
      <c r="G33" s="76"/>
      <c r="H33" s="76" t="s">
        <v>75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67</v>
      </c>
      <c r="D35" s="70"/>
      <c r="E35" s="70"/>
      <c r="F35" s="69"/>
      <c r="G35" s="70" t="s">
        <v>67</v>
      </c>
      <c r="H35" s="70"/>
      <c r="I35" s="70"/>
      <c r="J35" s="78"/>
    </row>
    <row r="36" spans="2:10" ht="18" customHeight="1">
      <c r="B36" s="24"/>
      <c r="C36" s="25" t="s">
        <v>69</v>
      </c>
      <c r="D36" s="25"/>
      <c r="E36" s="25"/>
      <c r="F36" s="26"/>
      <c r="G36" s="25" t="s">
        <v>69</v>
      </c>
      <c r="H36" s="25"/>
      <c r="I36" s="25"/>
      <c r="J36" s="27"/>
    </row>
    <row r="37" spans="2:10" ht="18" customHeight="1">
      <c r="B37" s="68"/>
      <c r="C37" s="70" t="s">
        <v>63</v>
      </c>
      <c r="D37" s="70"/>
      <c r="E37" s="70"/>
      <c r="F37" s="69"/>
      <c r="G37" s="70" t="s">
        <v>63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9"/>
  <sheetViews>
    <sheetView showGridLines="0" tabSelected="1" workbookViewId="0">
      <pane ySplit="10" topLeftCell="A36" activePane="bottomLeft" state="frozen"/>
      <selection pane="bottomLeft" activeCell="W9" sqref="W9:AC67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76</v>
      </c>
      <c r="B1" s="1"/>
      <c r="C1" s="1"/>
      <c r="D1" s="1"/>
      <c r="E1" s="19" t="s">
        <v>77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78</v>
      </c>
      <c r="B2" s="1"/>
      <c r="C2" s="1"/>
      <c r="D2" s="1"/>
      <c r="E2" s="19" t="s">
        <v>79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95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80</v>
      </c>
      <c r="B3" s="1"/>
      <c r="C3" s="1"/>
      <c r="D3" s="1"/>
      <c r="E3" s="19" t="s">
        <v>191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12</v>
      </c>
      <c r="AA3" s="103" t="s">
        <v>96</v>
      </c>
      <c r="AB3" s="103" t="s">
        <v>10</v>
      </c>
      <c r="AC3" s="103" t="s">
        <v>14</v>
      </c>
      <c r="AD3" s="104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16</v>
      </c>
      <c r="AA4" s="103" t="s">
        <v>97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22</v>
      </c>
      <c r="AA5" s="103" t="s">
        <v>96</v>
      </c>
      <c r="AB5" s="103" t="s">
        <v>10</v>
      </c>
      <c r="AC5" s="103" t="s">
        <v>14</v>
      </c>
      <c r="AD5" s="104" t="s">
        <v>15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24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98</v>
      </c>
      <c r="B9" s="10" t="s">
        <v>99</v>
      </c>
      <c r="C9" s="10" t="s">
        <v>100</v>
      </c>
      <c r="D9" s="10" t="s">
        <v>101</v>
      </c>
      <c r="E9" s="10" t="s">
        <v>102</v>
      </c>
      <c r="F9" s="10" t="s">
        <v>103</v>
      </c>
      <c r="G9" s="10" t="s">
        <v>104</v>
      </c>
      <c r="H9" s="10" t="s">
        <v>35</v>
      </c>
      <c r="I9" s="10" t="s">
        <v>81</v>
      </c>
      <c r="J9" s="10" t="s">
        <v>82</v>
      </c>
      <c r="K9" s="11" t="s">
        <v>83</v>
      </c>
      <c r="L9" s="12"/>
      <c r="M9" s="13" t="s">
        <v>84</v>
      </c>
      <c r="N9" s="12"/>
      <c r="O9" s="95" t="s">
        <v>105</v>
      </c>
      <c r="P9" s="96" t="s">
        <v>106</v>
      </c>
      <c r="Q9" s="97" t="s">
        <v>102</v>
      </c>
      <c r="R9" s="97" t="s">
        <v>102</v>
      </c>
      <c r="S9" s="98" t="s">
        <v>102</v>
      </c>
      <c r="T9" s="106" t="s">
        <v>107</v>
      </c>
      <c r="U9" s="106" t="s">
        <v>108</v>
      </c>
      <c r="V9" s="106" t="s">
        <v>109</v>
      </c>
      <c r="W9" s="107"/>
      <c r="X9" s="107"/>
      <c r="Y9" s="107"/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110</v>
      </c>
      <c r="B10" s="15" t="s">
        <v>111</v>
      </c>
      <c r="C10" s="16"/>
      <c r="D10" s="15" t="s">
        <v>112</v>
      </c>
      <c r="E10" s="15" t="s">
        <v>113</v>
      </c>
      <c r="F10" s="15" t="s">
        <v>114</v>
      </c>
      <c r="G10" s="15" t="s">
        <v>115</v>
      </c>
      <c r="H10" s="15" t="s">
        <v>116</v>
      </c>
      <c r="I10" s="15" t="s">
        <v>85</v>
      </c>
      <c r="J10" s="15"/>
      <c r="K10" s="15" t="s">
        <v>104</v>
      </c>
      <c r="L10" s="15" t="s">
        <v>82</v>
      </c>
      <c r="M10" s="17" t="s">
        <v>104</v>
      </c>
      <c r="N10" s="15" t="s">
        <v>82</v>
      </c>
      <c r="O10" s="18" t="s">
        <v>117</v>
      </c>
      <c r="P10" s="99"/>
      <c r="Q10" s="100" t="s">
        <v>118</v>
      </c>
      <c r="R10" s="100" t="s">
        <v>119</v>
      </c>
      <c r="S10" s="101" t="s">
        <v>120</v>
      </c>
      <c r="T10" s="106" t="s">
        <v>121</v>
      </c>
      <c r="U10" s="106" t="s">
        <v>122</v>
      </c>
      <c r="V10" s="106" t="s">
        <v>123</v>
      </c>
      <c r="W10" s="10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124</v>
      </c>
    </row>
    <row r="13" spans="1:34">
      <c r="B13" s="116" t="s">
        <v>86</v>
      </c>
    </row>
    <row r="14" spans="1:34">
      <c r="A14" s="114">
        <v>1</v>
      </c>
      <c r="B14" s="115" t="s">
        <v>125</v>
      </c>
      <c r="C14" s="116" t="s">
        <v>126</v>
      </c>
      <c r="D14" s="123" t="s">
        <v>127</v>
      </c>
      <c r="E14" s="118">
        <v>2.5609999999999999</v>
      </c>
      <c r="F14" s="117" t="s">
        <v>128</v>
      </c>
      <c r="H14" s="119">
        <f t="shared" ref="H14:H19" si="0">ROUND(E14*G14, 2)</f>
        <v>0</v>
      </c>
      <c r="J14" s="119">
        <f t="shared" ref="J14:J19" si="1">ROUND(E14*G14, 2)</f>
        <v>0</v>
      </c>
      <c r="O14" s="117">
        <v>20</v>
      </c>
      <c r="P14" s="117" t="s">
        <v>129</v>
      </c>
      <c r="V14" s="121" t="s">
        <v>64</v>
      </c>
    </row>
    <row r="15" spans="1:34">
      <c r="A15" s="114">
        <v>2</v>
      </c>
      <c r="B15" s="115" t="s">
        <v>125</v>
      </c>
      <c r="C15" s="116" t="s">
        <v>130</v>
      </c>
      <c r="D15" s="123" t="s">
        <v>131</v>
      </c>
      <c r="E15" s="118">
        <v>2.5609999999999999</v>
      </c>
      <c r="F15" s="117" t="s">
        <v>128</v>
      </c>
      <c r="H15" s="119">
        <f t="shared" si="0"/>
        <v>0</v>
      </c>
      <c r="J15" s="119">
        <f t="shared" si="1"/>
        <v>0</v>
      </c>
      <c r="O15" s="117">
        <v>20</v>
      </c>
      <c r="P15" s="117" t="s">
        <v>129</v>
      </c>
      <c r="V15" s="121" t="s">
        <v>64</v>
      </c>
    </row>
    <row r="16" spans="1:34" ht="25.5">
      <c r="A16" s="114">
        <v>3</v>
      </c>
      <c r="B16" s="115" t="s">
        <v>125</v>
      </c>
      <c r="C16" s="116" t="s">
        <v>132</v>
      </c>
      <c r="D16" s="123" t="s">
        <v>133</v>
      </c>
      <c r="E16" s="118">
        <v>25.61</v>
      </c>
      <c r="F16" s="117" t="s">
        <v>128</v>
      </c>
      <c r="H16" s="119">
        <f t="shared" si="0"/>
        <v>0</v>
      </c>
      <c r="J16" s="119">
        <f t="shared" si="1"/>
        <v>0</v>
      </c>
      <c r="O16" s="117">
        <v>20</v>
      </c>
      <c r="P16" s="117" t="s">
        <v>129</v>
      </c>
      <c r="V16" s="121" t="s">
        <v>64</v>
      </c>
    </row>
    <row r="17" spans="1:22" ht="25.5">
      <c r="A17" s="114">
        <v>4</v>
      </c>
      <c r="B17" s="115" t="s">
        <v>125</v>
      </c>
      <c r="C17" s="116" t="s">
        <v>134</v>
      </c>
      <c r="D17" s="123" t="s">
        <v>135</v>
      </c>
      <c r="E17" s="118">
        <v>2.5609999999999999</v>
      </c>
      <c r="F17" s="117" t="s">
        <v>128</v>
      </c>
      <c r="H17" s="119">
        <f t="shared" si="0"/>
        <v>0</v>
      </c>
      <c r="J17" s="119">
        <f t="shared" si="1"/>
        <v>0</v>
      </c>
      <c r="O17" s="117">
        <v>20</v>
      </c>
      <c r="P17" s="117" t="s">
        <v>129</v>
      </c>
      <c r="V17" s="121" t="s">
        <v>64</v>
      </c>
    </row>
    <row r="18" spans="1:22" ht="25.5">
      <c r="A18" s="114">
        <v>5</v>
      </c>
      <c r="B18" s="115" t="s">
        <v>125</v>
      </c>
      <c r="C18" s="116" t="s">
        <v>136</v>
      </c>
      <c r="D18" s="123" t="s">
        <v>137</v>
      </c>
      <c r="E18" s="118">
        <v>25.61</v>
      </c>
      <c r="F18" s="117" t="s">
        <v>128</v>
      </c>
      <c r="H18" s="119">
        <f t="shared" si="0"/>
        <v>0</v>
      </c>
      <c r="J18" s="119">
        <f t="shared" si="1"/>
        <v>0</v>
      </c>
      <c r="O18" s="117">
        <v>20</v>
      </c>
      <c r="P18" s="117" t="s">
        <v>129</v>
      </c>
      <c r="V18" s="121" t="s">
        <v>64</v>
      </c>
    </row>
    <row r="19" spans="1:22" ht="25.5">
      <c r="A19" s="114">
        <v>6</v>
      </c>
      <c r="B19" s="115" t="s">
        <v>125</v>
      </c>
      <c r="C19" s="116" t="s">
        <v>138</v>
      </c>
      <c r="D19" s="123" t="s">
        <v>139</v>
      </c>
      <c r="E19" s="118">
        <v>2.5609999999999999</v>
      </c>
      <c r="F19" s="117" t="s">
        <v>128</v>
      </c>
      <c r="H19" s="119">
        <f t="shared" si="0"/>
        <v>0</v>
      </c>
      <c r="J19" s="119">
        <f t="shared" si="1"/>
        <v>0</v>
      </c>
      <c r="O19" s="117">
        <v>20</v>
      </c>
      <c r="P19" s="117" t="s">
        <v>129</v>
      </c>
      <c r="V19" s="121" t="s">
        <v>64</v>
      </c>
    </row>
    <row r="20" spans="1:22">
      <c r="D20" s="134" t="s">
        <v>140</v>
      </c>
      <c r="E20" s="135">
        <f>J20</f>
        <v>0</v>
      </c>
      <c r="H20" s="135">
        <f>SUM(H12:H19)</f>
        <v>0</v>
      </c>
      <c r="I20" s="135">
        <f>SUM(I12:I19)</f>
        <v>0</v>
      </c>
      <c r="J20" s="135">
        <f>SUM(J12:J19)</f>
        <v>0</v>
      </c>
      <c r="L20" s="136">
        <f>SUM(L12:L19)</f>
        <v>0</v>
      </c>
      <c r="N20" s="137">
        <f>SUM(N12:N19)</f>
        <v>0</v>
      </c>
    </row>
    <row r="22" spans="1:22">
      <c r="D22" s="134" t="s">
        <v>87</v>
      </c>
      <c r="E22" s="137">
        <f>J22</f>
        <v>0</v>
      </c>
      <c r="H22" s="135">
        <f>+H20</f>
        <v>0</v>
      </c>
      <c r="I22" s="135">
        <f>+I20</f>
        <v>0</v>
      </c>
      <c r="J22" s="135">
        <f>+J20</f>
        <v>0</v>
      </c>
      <c r="L22" s="136">
        <f>+L20</f>
        <v>0</v>
      </c>
      <c r="N22" s="137">
        <f>+N20</f>
        <v>0</v>
      </c>
    </row>
    <row r="24" spans="1:22">
      <c r="B24" s="133" t="s">
        <v>141</v>
      </c>
    </row>
    <row r="25" spans="1:22">
      <c r="B25" s="116" t="s">
        <v>88</v>
      </c>
    </row>
    <row r="26" spans="1:22" ht="25.5">
      <c r="A26" s="114">
        <v>7</v>
      </c>
      <c r="B26" s="115" t="s">
        <v>142</v>
      </c>
      <c r="C26" s="116" t="s">
        <v>143</v>
      </c>
      <c r="D26" s="123" t="s">
        <v>144</v>
      </c>
      <c r="E26" s="118">
        <v>943.12</v>
      </c>
      <c r="F26" s="117" t="s">
        <v>145</v>
      </c>
      <c r="H26" s="119">
        <f>ROUND(E26*G26, 2)</f>
        <v>0</v>
      </c>
      <c r="J26" s="119">
        <f t="shared" ref="J26:J36" si="2">ROUND(E26*G26, 2)</f>
        <v>0</v>
      </c>
      <c r="M26" s="118">
        <v>1.4E-2</v>
      </c>
      <c r="N26" s="118">
        <f>E26*M26</f>
        <v>13.20368</v>
      </c>
      <c r="O26" s="117">
        <v>20</v>
      </c>
      <c r="P26" s="117" t="s">
        <v>129</v>
      </c>
      <c r="V26" s="121" t="s">
        <v>146</v>
      </c>
    </row>
    <row r="27" spans="1:22">
      <c r="A27" s="114">
        <v>8</v>
      </c>
      <c r="B27" s="115" t="s">
        <v>142</v>
      </c>
      <c r="C27" s="116" t="s">
        <v>147</v>
      </c>
      <c r="D27" s="123" t="s">
        <v>148</v>
      </c>
      <c r="E27" s="118">
        <v>943.12</v>
      </c>
      <c r="F27" s="117" t="s">
        <v>145</v>
      </c>
      <c r="H27" s="119">
        <f>ROUND(E27*G27, 2)</f>
        <v>0</v>
      </c>
      <c r="J27" s="119">
        <f t="shared" si="2"/>
        <v>0</v>
      </c>
      <c r="M27" s="118">
        <v>2E-3</v>
      </c>
      <c r="N27" s="118">
        <f>E27*M27</f>
        <v>1.8862400000000001</v>
      </c>
      <c r="O27" s="117">
        <v>20</v>
      </c>
      <c r="P27" s="117" t="s">
        <v>129</v>
      </c>
      <c r="V27" s="121" t="s">
        <v>146</v>
      </c>
    </row>
    <row r="28" spans="1:22" ht="25.5">
      <c r="A28" s="114">
        <v>9</v>
      </c>
      <c r="B28" s="115" t="s">
        <v>142</v>
      </c>
      <c r="C28" s="116" t="s">
        <v>149</v>
      </c>
      <c r="D28" s="123" t="s">
        <v>150</v>
      </c>
      <c r="E28" s="118">
        <v>943.12</v>
      </c>
      <c r="F28" s="117" t="s">
        <v>145</v>
      </c>
      <c r="H28" s="119">
        <f>ROUND(E28*G28, 2)</f>
        <v>0</v>
      </c>
      <c r="J28" s="119">
        <f t="shared" si="2"/>
        <v>0</v>
      </c>
      <c r="O28" s="117">
        <v>20</v>
      </c>
      <c r="P28" s="117" t="s">
        <v>129</v>
      </c>
      <c r="V28" s="121" t="s">
        <v>146</v>
      </c>
    </row>
    <row r="29" spans="1:22">
      <c r="A29" s="114">
        <v>10</v>
      </c>
      <c r="B29" s="115" t="s">
        <v>151</v>
      </c>
      <c r="C29" s="116" t="s">
        <v>152</v>
      </c>
      <c r="D29" s="123" t="s">
        <v>153</v>
      </c>
      <c r="E29" s="118">
        <v>2.83</v>
      </c>
      <c r="F29" s="117" t="s">
        <v>128</v>
      </c>
      <c r="I29" s="119">
        <f>ROUND(E29*G29, 2)</f>
        <v>0</v>
      </c>
      <c r="J29" s="119">
        <f t="shared" si="2"/>
        <v>0</v>
      </c>
      <c r="K29" s="120">
        <v>1</v>
      </c>
      <c r="L29" s="120">
        <f>E29*K29</f>
        <v>2.83</v>
      </c>
      <c r="O29" s="117">
        <v>20</v>
      </c>
      <c r="P29" s="117" t="s">
        <v>129</v>
      </c>
      <c r="V29" s="121" t="s">
        <v>52</v>
      </c>
    </row>
    <row r="30" spans="1:22">
      <c r="A30" s="114">
        <v>11</v>
      </c>
      <c r="B30" s="115" t="s">
        <v>142</v>
      </c>
      <c r="C30" s="116" t="s">
        <v>154</v>
      </c>
      <c r="D30" s="123" t="s">
        <v>155</v>
      </c>
      <c r="E30" s="118">
        <v>943.12</v>
      </c>
      <c r="F30" s="117" t="s">
        <v>145</v>
      </c>
      <c r="H30" s="119">
        <f>ROUND(E30*G30, 2)</f>
        <v>0</v>
      </c>
      <c r="J30" s="119">
        <f t="shared" si="2"/>
        <v>0</v>
      </c>
      <c r="K30" s="120">
        <v>6.6E-4</v>
      </c>
      <c r="L30" s="120">
        <f>E30*K30</f>
        <v>0.62245919999999999</v>
      </c>
      <c r="O30" s="117">
        <v>20</v>
      </c>
      <c r="P30" s="117" t="s">
        <v>129</v>
      </c>
      <c r="V30" s="121" t="s">
        <v>146</v>
      </c>
    </row>
    <row r="31" spans="1:22" ht="38.25">
      <c r="A31" s="114">
        <v>12</v>
      </c>
      <c r="B31" s="115" t="s">
        <v>151</v>
      </c>
      <c r="C31" s="116" t="s">
        <v>156</v>
      </c>
      <c r="D31" s="123" t="s">
        <v>157</v>
      </c>
      <c r="E31" s="118">
        <v>1084.5899999999999</v>
      </c>
      <c r="F31" s="117" t="s">
        <v>145</v>
      </c>
      <c r="I31" s="119">
        <f>ROUND(E31*G31, 2)</f>
        <v>0</v>
      </c>
      <c r="J31" s="119">
        <f t="shared" si="2"/>
        <v>0</v>
      </c>
      <c r="O31" s="117">
        <v>20</v>
      </c>
      <c r="P31" s="117" t="s">
        <v>129</v>
      </c>
      <c r="V31" s="121" t="s">
        <v>52</v>
      </c>
    </row>
    <row r="32" spans="1:22" ht="25.5">
      <c r="A32" s="114">
        <v>13</v>
      </c>
      <c r="B32" s="115" t="s">
        <v>142</v>
      </c>
      <c r="C32" s="116" t="s">
        <v>158</v>
      </c>
      <c r="D32" s="123" t="s">
        <v>159</v>
      </c>
      <c r="E32" s="118">
        <v>10</v>
      </c>
      <c r="F32" s="117" t="s">
        <v>160</v>
      </c>
      <c r="H32" s="119">
        <f>ROUND(E32*G32, 2)</f>
        <v>0</v>
      </c>
      <c r="J32" s="119">
        <f t="shared" si="2"/>
        <v>0</v>
      </c>
      <c r="K32" s="120">
        <v>7.4999999999999997E-3</v>
      </c>
      <c r="L32" s="120">
        <f>E32*K32</f>
        <v>7.4999999999999997E-2</v>
      </c>
      <c r="O32" s="117">
        <v>20</v>
      </c>
      <c r="P32" s="117" t="s">
        <v>129</v>
      </c>
      <c r="V32" s="121" t="s">
        <v>146</v>
      </c>
    </row>
    <row r="33" spans="1:22" ht="25.5">
      <c r="A33" s="114">
        <v>14</v>
      </c>
      <c r="B33" s="115" t="s">
        <v>142</v>
      </c>
      <c r="C33" s="116" t="s">
        <v>161</v>
      </c>
      <c r="D33" s="123" t="s">
        <v>162</v>
      </c>
      <c r="E33" s="118">
        <v>9</v>
      </c>
      <c r="F33" s="117" t="s">
        <v>160</v>
      </c>
      <c r="H33" s="119">
        <f>ROUND(E33*G33, 2)</f>
        <v>0</v>
      </c>
      <c r="J33" s="119">
        <f t="shared" si="2"/>
        <v>0</v>
      </c>
      <c r="K33" s="120">
        <v>1.4999999999999999E-2</v>
      </c>
      <c r="L33" s="120">
        <f>E33*K33</f>
        <v>0.13500000000000001</v>
      </c>
      <c r="O33" s="117">
        <v>20</v>
      </c>
      <c r="P33" s="117" t="s">
        <v>129</v>
      </c>
      <c r="V33" s="121" t="s">
        <v>146</v>
      </c>
    </row>
    <row r="34" spans="1:22">
      <c r="A34" s="114">
        <v>15</v>
      </c>
      <c r="B34" s="115" t="s">
        <v>142</v>
      </c>
      <c r="C34" s="116" t="s">
        <v>163</v>
      </c>
      <c r="D34" s="123" t="s">
        <v>164</v>
      </c>
      <c r="E34" s="118">
        <v>9</v>
      </c>
      <c r="F34" s="117" t="s">
        <v>160</v>
      </c>
      <c r="H34" s="119">
        <f>ROUND(E34*G34, 2)</f>
        <v>0</v>
      </c>
      <c r="J34" s="119">
        <f t="shared" si="2"/>
        <v>0</v>
      </c>
      <c r="K34" s="120">
        <v>1.0000000000000001E-5</v>
      </c>
      <c r="L34" s="120">
        <f>E34*K34</f>
        <v>9.0000000000000006E-5</v>
      </c>
      <c r="O34" s="117">
        <v>20</v>
      </c>
      <c r="P34" s="117" t="s">
        <v>129</v>
      </c>
      <c r="V34" s="121" t="s">
        <v>146</v>
      </c>
    </row>
    <row r="35" spans="1:22">
      <c r="A35" s="114">
        <v>16</v>
      </c>
      <c r="B35" s="115" t="s">
        <v>151</v>
      </c>
      <c r="C35" s="116" t="s">
        <v>165</v>
      </c>
      <c r="D35" s="123" t="s">
        <v>166</v>
      </c>
      <c r="E35" s="118">
        <v>23</v>
      </c>
      <c r="F35" s="117" t="s">
        <v>160</v>
      </c>
      <c r="I35" s="119">
        <f>ROUND(E35*G35, 2)</f>
        <v>0</v>
      </c>
      <c r="J35" s="119">
        <f t="shared" si="2"/>
        <v>0</v>
      </c>
      <c r="K35" s="120">
        <v>1.4E-3</v>
      </c>
      <c r="L35" s="120">
        <f>E35*K35</f>
        <v>3.2199999999999999E-2</v>
      </c>
      <c r="O35" s="117">
        <v>20</v>
      </c>
      <c r="P35" s="117" t="s">
        <v>129</v>
      </c>
      <c r="V35" s="121" t="s">
        <v>52</v>
      </c>
    </row>
    <row r="36" spans="1:22" ht="25.5">
      <c r="A36" s="114">
        <v>17</v>
      </c>
      <c r="B36" s="115" t="s">
        <v>142</v>
      </c>
      <c r="C36" s="116" t="s">
        <v>167</v>
      </c>
      <c r="D36" s="123" t="s">
        <v>168</v>
      </c>
      <c r="F36" s="117" t="s">
        <v>169</v>
      </c>
      <c r="H36" s="119">
        <f>ROUND(E36*G36, 2)</f>
        <v>0</v>
      </c>
      <c r="J36" s="119">
        <f t="shared" si="2"/>
        <v>0</v>
      </c>
      <c r="O36" s="117">
        <v>20</v>
      </c>
      <c r="P36" s="117" t="s">
        <v>129</v>
      </c>
      <c r="V36" s="121" t="s">
        <v>146</v>
      </c>
    </row>
    <row r="37" spans="1:22">
      <c r="D37" s="134" t="s">
        <v>170</v>
      </c>
      <c r="E37" s="135">
        <f>J37</f>
        <v>0</v>
      </c>
      <c r="H37" s="135">
        <f>SUM(H24:H36)</f>
        <v>0</v>
      </c>
      <c r="I37" s="135">
        <f>SUM(I24:I36)</f>
        <v>0</v>
      </c>
      <c r="J37" s="135">
        <f>SUM(J24:J36)</f>
        <v>0</v>
      </c>
      <c r="L37" s="136">
        <f>SUM(L24:L36)</f>
        <v>3.6947492</v>
      </c>
      <c r="N37" s="137">
        <f>SUM(N24:N36)</f>
        <v>15.089920000000001</v>
      </c>
    </row>
    <row r="39" spans="1:22">
      <c r="B39" s="116" t="s">
        <v>89</v>
      </c>
    </row>
    <row r="40" spans="1:22">
      <c r="A40" s="114">
        <v>18</v>
      </c>
      <c r="B40" s="115" t="s">
        <v>171</v>
      </c>
      <c r="C40" s="116" t="s">
        <v>172</v>
      </c>
      <c r="D40" s="123" t="s">
        <v>173</v>
      </c>
      <c r="E40" s="118">
        <v>4</v>
      </c>
      <c r="F40" s="117" t="s">
        <v>160</v>
      </c>
      <c r="H40" s="119">
        <f>ROUND(E40*G40, 2)</f>
        <v>0</v>
      </c>
      <c r="J40" s="119">
        <f>ROUND(E40*G40, 2)</f>
        <v>0</v>
      </c>
      <c r="K40" s="120">
        <v>1.1950000000000001E-2</v>
      </c>
      <c r="L40" s="120">
        <f>E40*K40</f>
        <v>4.7800000000000002E-2</v>
      </c>
      <c r="O40" s="117">
        <v>20</v>
      </c>
      <c r="P40" s="117" t="s">
        <v>129</v>
      </c>
      <c r="V40" s="121" t="s">
        <v>146</v>
      </c>
    </row>
    <row r="41" spans="1:22">
      <c r="D41" s="134" t="s">
        <v>174</v>
      </c>
      <c r="E41" s="135">
        <f>J41</f>
        <v>0</v>
      </c>
      <c r="H41" s="135">
        <f>SUM(H39:H40)</f>
        <v>0</v>
      </c>
      <c r="I41" s="135">
        <f>SUM(I39:I40)</f>
        <v>0</v>
      </c>
      <c r="J41" s="135">
        <f>SUM(J39:J40)</f>
        <v>0</v>
      </c>
      <c r="L41" s="136">
        <f>SUM(L39:L40)</f>
        <v>4.7800000000000002E-2</v>
      </c>
      <c r="N41" s="137">
        <f>SUM(N39:N40)</f>
        <v>0</v>
      </c>
    </row>
    <row r="43" spans="1:22">
      <c r="B43" s="116" t="s">
        <v>90</v>
      </c>
    </row>
    <row r="44" spans="1:22">
      <c r="A44" s="114">
        <v>19</v>
      </c>
      <c r="B44" s="115" t="s">
        <v>175</v>
      </c>
      <c r="C44" s="116" t="s">
        <v>176</v>
      </c>
      <c r="D44" s="123" t="s">
        <v>177</v>
      </c>
      <c r="E44" s="118">
        <v>36</v>
      </c>
      <c r="F44" s="117" t="s">
        <v>178</v>
      </c>
      <c r="H44" s="119">
        <f>ROUND(E44*G44, 2)</f>
        <v>0</v>
      </c>
      <c r="J44" s="119">
        <f>ROUND(E44*G44, 2)</f>
        <v>0</v>
      </c>
      <c r="K44" s="120">
        <v>5.4599999999999996E-3</v>
      </c>
      <c r="L44" s="120">
        <f>E44*K44</f>
        <v>0.19655999999999998</v>
      </c>
      <c r="O44" s="117">
        <v>20</v>
      </c>
      <c r="P44" s="117" t="s">
        <v>129</v>
      </c>
      <c r="V44" s="121" t="s">
        <v>146</v>
      </c>
    </row>
    <row r="45" spans="1:22">
      <c r="A45" s="114">
        <v>20</v>
      </c>
      <c r="B45" s="115" t="s">
        <v>175</v>
      </c>
      <c r="C45" s="116" t="s">
        <v>179</v>
      </c>
      <c r="D45" s="123" t="s">
        <v>180</v>
      </c>
      <c r="E45" s="118">
        <v>286</v>
      </c>
      <c r="F45" s="117" t="s">
        <v>178</v>
      </c>
      <c r="H45" s="119">
        <f>ROUND(E45*G45, 2)</f>
        <v>0</v>
      </c>
      <c r="J45" s="119">
        <f>ROUND(E45*G45, 2)</f>
        <v>0</v>
      </c>
      <c r="K45" s="120">
        <v>1.7799999999999999E-3</v>
      </c>
      <c r="L45" s="120">
        <f>E45*K45</f>
        <v>0.50907999999999998</v>
      </c>
      <c r="O45" s="117">
        <v>20</v>
      </c>
      <c r="P45" s="117" t="s">
        <v>129</v>
      </c>
      <c r="V45" s="121" t="s">
        <v>146</v>
      </c>
    </row>
    <row r="46" spans="1:22">
      <c r="A46" s="114">
        <v>21</v>
      </c>
      <c r="B46" s="115" t="s">
        <v>175</v>
      </c>
      <c r="C46" s="116" t="s">
        <v>181</v>
      </c>
      <c r="D46" s="123" t="s">
        <v>182</v>
      </c>
      <c r="E46" s="118">
        <v>286</v>
      </c>
      <c r="F46" s="117" t="s">
        <v>178</v>
      </c>
      <c r="H46" s="119">
        <f>ROUND(E46*G46, 2)</f>
        <v>0</v>
      </c>
      <c r="J46" s="119">
        <f>ROUND(E46*G46, 2)</f>
        <v>0</v>
      </c>
      <c r="M46" s="118">
        <v>2E-3</v>
      </c>
      <c r="N46" s="118">
        <f>E46*M46</f>
        <v>0.57200000000000006</v>
      </c>
      <c r="O46" s="117">
        <v>20</v>
      </c>
      <c r="P46" s="117" t="s">
        <v>129</v>
      </c>
      <c r="V46" s="121" t="s">
        <v>146</v>
      </c>
    </row>
    <row r="47" spans="1:22" ht="25.5">
      <c r="A47" s="114">
        <v>22</v>
      </c>
      <c r="B47" s="115" t="s">
        <v>175</v>
      </c>
      <c r="C47" s="116" t="s">
        <v>183</v>
      </c>
      <c r="D47" s="123" t="s">
        <v>184</v>
      </c>
      <c r="F47" s="117" t="s">
        <v>169</v>
      </c>
      <c r="H47" s="119">
        <f>ROUND(E47*G47, 2)</f>
        <v>0</v>
      </c>
      <c r="J47" s="119">
        <f>ROUND(E47*G47, 2)</f>
        <v>0</v>
      </c>
      <c r="O47" s="117">
        <v>20</v>
      </c>
      <c r="P47" s="117" t="s">
        <v>129</v>
      </c>
      <c r="V47" s="121" t="s">
        <v>146</v>
      </c>
    </row>
    <row r="48" spans="1:22">
      <c r="D48" s="134" t="s">
        <v>185</v>
      </c>
      <c r="E48" s="135">
        <f>J48</f>
        <v>0</v>
      </c>
      <c r="H48" s="135">
        <f>SUM(H43:H47)</f>
        <v>0</v>
      </c>
      <c r="I48" s="135">
        <f>SUM(I43:I47)</f>
        <v>0</v>
      </c>
      <c r="J48" s="135">
        <f>SUM(J43:J47)</f>
        <v>0</v>
      </c>
      <c r="L48" s="136">
        <f>SUM(L43:L47)</f>
        <v>0.70563999999999993</v>
      </c>
      <c r="N48" s="137">
        <f>SUM(N43:N47)</f>
        <v>0.57200000000000006</v>
      </c>
    </row>
    <row r="50" spans="1:22">
      <c r="D50" s="134" t="s">
        <v>91</v>
      </c>
      <c r="E50" s="137">
        <f>J50</f>
        <v>0</v>
      </c>
      <c r="H50" s="135">
        <f>+H37+H41+H48</f>
        <v>0</v>
      </c>
      <c r="I50" s="135">
        <f>+I37+I41+I48</f>
        <v>0</v>
      </c>
      <c r="J50" s="135">
        <f>+J37+J41+J48</f>
        <v>0</v>
      </c>
      <c r="L50" s="136">
        <f>+L37+L41+L48</f>
        <v>4.4481891999999998</v>
      </c>
      <c r="N50" s="137">
        <f>+N37+N41+N48</f>
        <v>15.661920000000002</v>
      </c>
    </row>
    <row r="52" spans="1:22">
      <c r="B52" s="133" t="s">
        <v>186</v>
      </c>
    </row>
    <row r="53" spans="1:22">
      <c r="B53" s="116" t="s">
        <v>92</v>
      </c>
    </row>
    <row r="54" spans="1:22" ht="25.5">
      <c r="A54" s="114">
        <v>23</v>
      </c>
      <c r="B54" s="115" t="s">
        <v>187</v>
      </c>
      <c r="C54" s="116" t="s">
        <v>188</v>
      </c>
      <c r="D54" s="123" t="s">
        <v>189</v>
      </c>
      <c r="E54" s="118">
        <v>943.12</v>
      </c>
      <c r="F54" s="117" t="s">
        <v>145</v>
      </c>
      <c r="H54" s="119">
        <f>ROUND(E54*G54, 2)</f>
        <v>0</v>
      </c>
      <c r="J54" s="119">
        <f>ROUND(E54*G54, 2)</f>
        <v>0</v>
      </c>
      <c r="O54" s="117">
        <v>20</v>
      </c>
      <c r="P54" s="117" t="s">
        <v>129</v>
      </c>
      <c r="V54" s="121" t="s">
        <v>30</v>
      </c>
    </row>
    <row r="55" spans="1:22">
      <c r="D55" s="134" t="s">
        <v>190</v>
      </c>
      <c r="E55" s="135">
        <f>J55</f>
        <v>0</v>
      </c>
      <c r="H55" s="135">
        <f>SUM(H52:H54)</f>
        <v>0</v>
      </c>
      <c r="I55" s="135">
        <f>SUM(I52:I54)</f>
        <v>0</v>
      </c>
      <c r="J55" s="135">
        <f>SUM(J52:J54)</f>
        <v>0</v>
      </c>
      <c r="L55" s="136">
        <f>SUM(L52:L54)</f>
        <v>0</v>
      </c>
      <c r="N55" s="137">
        <f>SUM(N52:N54)</f>
        <v>0</v>
      </c>
    </row>
    <row r="57" spans="1:22">
      <c r="D57" s="134" t="s">
        <v>93</v>
      </c>
      <c r="E57" s="135">
        <f>J57</f>
        <v>0</v>
      </c>
      <c r="H57" s="135">
        <f>+H55</f>
        <v>0</v>
      </c>
      <c r="I57" s="135">
        <f>+I55</f>
        <v>0</v>
      </c>
      <c r="J57" s="135">
        <f>+J55</f>
        <v>0</v>
      </c>
      <c r="L57" s="136">
        <f>+L55</f>
        <v>0</v>
      </c>
      <c r="N57" s="137">
        <f>+N55</f>
        <v>0</v>
      </c>
    </row>
    <row r="59" spans="1:22">
      <c r="D59" s="138" t="s">
        <v>94</v>
      </c>
      <c r="E59" s="135">
        <f>J59</f>
        <v>0</v>
      </c>
      <c r="H59" s="135">
        <f>+H22+H50+H57</f>
        <v>0</v>
      </c>
      <c r="I59" s="135">
        <f>+I22+I50+I57</f>
        <v>0</v>
      </c>
      <c r="J59" s="135">
        <f>+J22+J50+J57</f>
        <v>0</v>
      </c>
      <c r="L59" s="136">
        <f>+L22+L50+L57</f>
        <v>4.4481891999999998</v>
      </c>
      <c r="N59" s="137">
        <f>+N22+N50+N57</f>
        <v>15.661920000000002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2009-04-24T07:21:38Z</cp:lastPrinted>
  <dcterms:created xsi:type="dcterms:W3CDTF">1999-04-06T07:39:42Z</dcterms:created>
  <dcterms:modified xsi:type="dcterms:W3CDTF">2016-06-23T13:17:31Z</dcterms:modified>
</cp:coreProperties>
</file>