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5" i="3"/>
  <c r="H33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7" i="3"/>
  <c r="H38" i="3"/>
  <c r="H43" i="3"/>
  <c r="H39" i="3"/>
  <c r="H40" i="3"/>
  <c r="H41" i="3"/>
  <c r="H42" i="3"/>
  <c r="H46" i="3"/>
  <c r="H53" i="3"/>
  <c r="H47" i="3"/>
  <c r="H48" i="3"/>
  <c r="H49" i="3"/>
  <c r="H50" i="3"/>
  <c r="H51" i="3"/>
  <c r="H52" i="3"/>
  <c r="H56" i="3"/>
  <c r="H66" i="3"/>
  <c r="H57" i="3"/>
  <c r="H60" i="3"/>
  <c r="H61" i="3"/>
  <c r="H63" i="3"/>
  <c r="H64" i="3"/>
  <c r="H65" i="3"/>
  <c r="H69" i="3"/>
  <c r="H70" i="3"/>
  <c r="H72" i="3"/>
  <c r="H73" i="3"/>
  <c r="H74" i="3"/>
  <c r="H77" i="3"/>
  <c r="H78" i="3"/>
  <c r="H79" i="3"/>
  <c r="H80" i="3"/>
  <c r="H81" i="3"/>
  <c r="H83" i="3"/>
  <c r="H84" i="3"/>
  <c r="H85" i="3"/>
  <c r="H86" i="3"/>
  <c r="H87" i="3"/>
  <c r="H90" i="3"/>
  <c r="H91" i="3"/>
  <c r="H94" i="3"/>
  <c r="H96" i="3"/>
  <c r="H97" i="3"/>
  <c r="H100" i="3"/>
  <c r="H106" i="3"/>
  <c r="H101" i="3"/>
  <c r="H102" i="3"/>
  <c r="H104" i="3"/>
  <c r="H105" i="3"/>
  <c r="H109" i="3"/>
  <c r="H111" i="3"/>
  <c r="H112" i="3"/>
  <c r="H113" i="3"/>
  <c r="H114" i="3"/>
  <c r="H117" i="3"/>
  <c r="H118" i="3"/>
  <c r="H119" i="3"/>
  <c r="H120" i="3"/>
  <c r="H123" i="3"/>
  <c r="H124" i="3"/>
  <c r="I58" i="3"/>
  <c r="I59" i="3"/>
  <c r="I62" i="3"/>
  <c r="I66" i="3"/>
  <c r="I71" i="3"/>
  <c r="I74" i="3"/>
  <c r="I82" i="3"/>
  <c r="I87" i="3"/>
  <c r="I95" i="3"/>
  <c r="I97" i="3"/>
  <c r="I103" i="3"/>
  <c r="I106" i="3"/>
  <c r="I110" i="3"/>
  <c r="I114" i="3"/>
  <c r="H130" i="3"/>
  <c r="H133" i="3"/>
  <c r="H135" i="3"/>
  <c r="D18" i="1"/>
  <c r="H131" i="3"/>
  <c r="H132" i="3"/>
  <c r="I30" i="1"/>
  <c r="J30" i="1"/>
  <c r="J20" i="1"/>
  <c r="F26" i="1"/>
  <c r="J26" i="1"/>
  <c r="F1" i="1"/>
  <c r="J13" i="1"/>
  <c r="J14" i="1"/>
  <c r="F19" i="1"/>
  <c r="J14" i="3"/>
  <c r="J15" i="3"/>
  <c r="J33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7" i="3"/>
  <c r="J38" i="3"/>
  <c r="J39" i="3"/>
  <c r="J40" i="3"/>
  <c r="J41" i="3"/>
  <c r="J42" i="3"/>
  <c r="J43" i="3"/>
  <c r="E43" i="3"/>
  <c r="J46" i="3"/>
  <c r="J47" i="3"/>
  <c r="J48" i="3"/>
  <c r="J49" i="3"/>
  <c r="J50" i="3"/>
  <c r="J51" i="3"/>
  <c r="J52" i="3"/>
  <c r="J53" i="3"/>
  <c r="E53" i="3"/>
  <c r="J56" i="3"/>
  <c r="J57" i="3"/>
  <c r="J66" i="3"/>
  <c r="J58" i="3"/>
  <c r="J59" i="3"/>
  <c r="J60" i="3"/>
  <c r="J61" i="3"/>
  <c r="J62" i="3"/>
  <c r="J63" i="3"/>
  <c r="J64" i="3"/>
  <c r="J65" i="3"/>
  <c r="J69" i="3"/>
  <c r="J74" i="3"/>
  <c r="E74" i="3"/>
  <c r="J70" i="3"/>
  <c r="J71" i="3"/>
  <c r="J72" i="3"/>
  <c r="J73" i="3"/>
  <c r="J77" i="3"/>
  <c r="J78" i="3"/>
  <c r="J79" i="3"/>
  <c r="J80" i="3"/>
  <c r="J81" i="3"/>
  <c r="J82" i="3"/>
  <c r="J83" i="3"/>
  <c r="J84" i="3"/>
  <c r="J85" i="3"/>
  <c r="J86" i="3"/>
  <c r="J87" i="3"/>
  <c r="J90" i="3"/>
  <c r="J91" i="3"/>
  <c r="J94" i="3"/>
  <c r="J95" i="3"/>
  <c r="J96" i="3"/>
  <c r="J97" i="3"/>
  <c r="J100" i="3"/>
  <c r="J101" i="3"/>
  <c r="J106" i="3"/>
  <c r="E106" i="3"/>
  <c r="J102" i="3"/>
  <c r="J103" i="3"/>
  <c r="J104" i="3"/>
  <c r="J105" i="3"/>
  <c r="J109" i="3"/>
  <c r="J114" i="3"/>
  <c r="E114" i="3"/>
  <c r="J110" i="3"/>
  <c r="J111" i="3"/>
  <c r="J112" i="3"/>
  <c r="J113" i="3"/>
  <c r="J117" i="3"/>
  <c r="J120" i="3"/>
  <c r="E120" i="3"/>
  <c r="J118" i="3"/>
  <c r="J119" i="3"/>
  <c r="J123" i="3"/>
  <c r="J124" i="3"/>
  <c r="E124" i="3"/>
  <c r="J130" i="3"/>
  <c r="J131" i="3"/>
  <c r="J132" i="3"/>
  <c r="J133" i="3"/>
  <c r="J135" i="3"/>
  <c r="E135" i="3"/>
  <c r="N135" i="3"/>
  <c r="I135" i="3"/>
  <c r="E18" i="1"/>
  <c r="E133" i="3"/>
  <c r="N133" i="3"/>
  <c r="L133" i="3"/>
  <c r="L135" i="3"/>
  <c r="I133" i="3"/>
  <c r="N124" i="3"/>
  <c r="I124" i="3"/>
  <c r="L123" i="3"/>
  <c r="L124" i="3"/>
  <c r="N120" i="3"/>
  <c r="I120" i="3"/>
  <c r="L119" i="3"/>
  <c r="L118" i="3"/>
  <c r="L117" i="3"/>
  <c r="L120" i="3"/>
  <c r="N114" i="3"/>
  <c r="L111" i="3"/>
  <c r="L110" i="3"/>
  <c r="L109" i="3"/>
  <c r="L114" i="3"/>
  <c r="N106" i="3"/>
  <c r="L103" i="3"/>
  <c r="L102" i="3"/>
  <c r="L101" i="3"/>
  <c r="L100" i="3"/>
  <c r="L106" i="3"/>
  <c r="E97" i="3"/>
  <c r="N96" i="3"/>
  <c r="N97" i="3"/>
  <c r="L95" i="3"/>
  <c r="L97" i="3"/>
  <c r="E91" i="3"/>
  <c r="N91" i="3"/>
  <c r="I91" i="3"/>
  <c r="L90" i="3"/>
  <c r="L91" i="3"/>
  <c r="E87" i="3"/>
  <c r="L82" i="3"/>
  <c r="L79" i="3"/>
  <c r="L87" i="3"/>
  <c r="N78" i="3"/>
  <c r="N77" i="3"/>
  <c r="N87" i="3"/>
  <c r="N74" i="3"/>
  <c r="L74" i="3"/>
  <c r="L69" i="3"/>
  <c r="N66" i="3"/>
  <c r="L63" i="3"/>
  <c r="L61" i="3"/>
  <c r="L57" i="3"/>
  <c r="L66" i="3"/>
  <c r="N56" i="3"/>
  <c r="N53" i="3"/>
  <c r="I53" i="3"/>
  <c r="L49" i="3"/>
  <c r="L47" i="3"/>
  <c r="L46" i="3"/>
  <c r="L53" i="3"/>
  <c r="I43" i="3"/>
  <c r="I126" i="3"/>
  <c r="E17" i="1"/>
  <c r="L39" i="3"/>
  <c r="N38" i="3"/>
  <c r="N43" i="3"/>
  <c r="N126" i="3"/>
  <c r="L37" i="3"/>
  <c r="L43" i="3"/>
  <c r="L126" i="3"/>
  <c r="E31" i="3"/>
  <c r="I31" i="3"/>
  <c r="N23" i="3"/>
  <c r="N22" i="3"/>
  <c r="L22" i="3"/>
  <c r="N21" i="3"/>
  <c r="L21" i="3"/>
  <c r="N20" i="3"/>
  <c r="N31" i="3"/>
  <c r="L19" i="3"/>
  <c r="L31" i="3"/>
  <c r="L18" i="3"/>
  <c r="N15" i="3"/>
  <c r="N33" i="3"/>
  <c r="N137" i="3"/>
  <c r="I15" i="3"/>
  <c r="I33" i="3"/>
  <c r="L14" i="3"/>
  <c r="L15" i="3"/>
  <c r="D8" i="3"/>
  <c r="E16" i="1"/>
  <c r="E20" i="1"/>
  <c r="I137" i="3"/>
  <c r="E66" i="3"/>
  <c r="J126" i="3"/>
  <c r="E126" i="3"/>
  <c r="L33" i="3"/>
  <c r="L137" i="3"/>
  <c r="E33" i="3"/>
  <c r="F18" i="1"/>
  <c r="H126" i="3"/>
  <c r="D17" i="1"/>
  <c r="F17" i="1"/>
  <c r="H137" i="3"/>
  <c r="D16" i="1"/>
  <c r="E15" i="3"/>
  <c r="F16" i="1"/>
  <c r="F20" i="1"/>
  <c r="J28" i="1"/>
  <c r="D20" i="1"/>
  <c r="J137" i="3"/>
  <c r="E137" i="3"/>
  <c r="I29" i="1"/>
  <c r="J29" i="1"/>
  <c r="J31" i="1"/>
  <c r="F12" i="1"/>
  <c r="F13" i="1"/>
  <c r="F14" i="1"/>
  <c r="J12" i="1"/>
</calcChain>
</file>

<file path=xl/sharedStrings.xml><?xml version="1.0" encoding="utf-8"?>
<sst xmlns="http://schemas.openxmlformats.org/spreadsheetml/2006/main" count="649" uniqueCount="325">
  <si>
    <t xml:space="preserve"> Mesto Rožňava</t>
  </si>
  <si>
    <t>V module</t>
  </si>
  <si>
    <t>Hlavička1</t>
  </si>
  <si>
    <t>Mena</t>
  </si>
  <si>
    <t>Hlavička2</t>
  </si>
  <si>
    <t>Obdobie</t>
  </si>
  <si>
    <t>Stavba :MŠ Vajanského Rožňava - oprava zariadení na osobnú hygienu + výdajňa stravy</t>
  </si>
  <si>
    <t>Miesto:</t>
  </si>
  <si>
    <t>Rozpočet</t>
  </si>
  <si>
    <t>Krycí list rozpočtu v</t>
  </si>
  <si>
    <t>EUR</t>
  </si>
  <si>
    <t>Objekt :2. oprava výdajne jedál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</si>
  <si>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</si>
  <si>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</si>
  <si>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</si>
  <si>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</si>
  <si>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</si>
  <si>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</si>
  <si>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</si>
  <si>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</si>
  <si>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</si>
  <si>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</si>
  <si>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</si>
  <si>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</si>
  <si>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</si>
  <si>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</si>
  <si>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</si>
  <si>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</si>
  <si>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</si>
  <si>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</si>
  <si>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</si>
  <si>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</si>
  <si>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</si>
  <si>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</si>
  <si>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</si>
  <si>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</si>
  <si>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</si>
  <si>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</si>
  <si>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</si>
  <si>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</si>
  <si>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</si>
  <si>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</si>
  <si>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</si>
  <si>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</si>
  <si>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</si>
  <si>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</si>
  <si>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</si>
  <si>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</si>
  <si>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</si>
  <si>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</si>
  <si>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</si>
  <si>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</si>
  <si>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</si>
  <si>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</si>
  <si>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</si>
  <si>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</si>
  <si>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</si>
  <si>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</si>
  <si>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</si>
  <si>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</si>
  <si>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</si>
  <si>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</si>
  <si>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</si>
  <si>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</si>
  <si>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</si>
  <si>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</si>
  <si>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</si>
  <si>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</si>
  <si>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</si>
  <si>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</si>
  <si>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</si>
  <si>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</si>
  <si>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</si>
  <si>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</si>
  <si>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</si>
  <si>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</si>
  <si>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</si>
  <si>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</si>
  <si>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</si>
  <si>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</si>
  <si>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</si>
  <si>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</si>
  <si>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</si>
  <si>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</si>
  <si>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</si>
  <si>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</si>
  <si>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</si>
  <si>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Nh</t>
  </si>
  <si>
    <t>6 - ÚPRAVY POVRCHOV, PODLAHY, VÝPLNE</t>
  </si>
  <si>
    <t>9 - OSTATNÉ KONŠTRUKCIE A PRÁCE</t>
  </si>
  <si>
    <t xml:space="preserve">PRÁCE A DODÁVKY HSV  spolu: </t>
  </si>
  <si>
    <t>721 - Vnútorná kanalizácia</t>
  </si>
  <si>
    <t>722 - Vnútorný vodovod</t>
  </si>
  <si>
    <t>725 - Zariaďovacie predmety</t>
  </si>
  <si>
    <t>734 - Armatúry</t>
  </si>
  <si>
    <t>735 - Vykurovacie telesá</t>
  </si>
  <si>
    <t>763 - Konštrukcie  - drevostavby</t>
  </si>
  <si>
    <t>766 - Konštrukcie stolárske</t>
  </si>
  <si>
    <t>771 - Podlahy z dlaždíc  keramických</t>
  </si>
  <si>
    <t>781 - Obklady z obkladačiek a dosiek</t>
  </si>
  <si>
    <t>783 - Nátery</t>
  </si>
  <si>
    <t>784 - Maľby</t>
  </si>
  <si>
    <t xml:space="preserve">PRÁCE A DODÁVKY PSV  spolu: </t>
  </si>
  <si>
    <t>M21 - 155 Elektromontáže</t>
  </si>
  <si>
    <t xml:space="preserve">PRÁCE A DODÁVKY M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</si>
  <si>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</si>
  <si>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</si>
  <si>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</si>
  <si>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</si>
  <si>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</si>
  <si>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</si>
  <si>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</si>
  <si>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</si>
  <si>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</si>
  <si>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</si>
  <si>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</si>
  <si>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</si>
  <si>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</si>
  <si>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</si>
  <si>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</si>
  <si>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</si>
  <si>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</si>
  <si>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</si>
  <si>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</si>
  <si>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</si>
  <si>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</si>
  <si>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</si>
  <si>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</si>
  <si>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</si>
  <si>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</si>
  <si>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</si>
  <si>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</si>
  <si>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</si>
  <si>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</si>
  <si>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</si>
  <si>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</si>
  <si>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</si>
  <si>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</si>
  <si>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</si>
  <si>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011</t>
  </si>
  <si>
    <t xml:space="preserve">63245-1062   </t>
  </si>
  <si>
    <t xml:space="preserve">Poter pieskocement. min. 25 MPa ocel. hladený alebo liaty hr. do 2 cm                                                   </t>
  </si>
  <si>
    <t xml:space="preserve">m2      </t>
  </si>
  <si>
    <t xml:space="preserve">                    </t>
  </si>
  <si>
    <t xml:space="preserve">6 - ÚPRAVY POVRCHOV, PODLAHY, VÝPLNE  spolu: </t>
  </si>
  <si>
    <t>003</t>
  </si>
  <si>
    <t xml:space="preserve">94195-5001   </t>
  </si>
  <si>
    <t xml:space="preserve">Lešenie ľahké prac. pomocné výš. podlahy do 1,2 m                                                                       </t>
  </si>
  <si>
    <t xml:space="preserve">95290-1111   </t>
  </si>
  <si>
    <t xml:space="preserve">Vyčistenie budov byt. alebo občian. výstavby pri výške podlažia do 4 m                                                  </t>
  </si>
  <si>
    <t>013</t>
  </si>
  <si>
    <t xml:space="preserve">96508-1712   </t>
  </si>
  <si>
    <t xml:space="preserve">Búranie dlažieb xylolit. alebo keram. hr. do 1 cm                                                                       </t>
  </si>
  <si>
    <t xml:space="preserve">96901-1121   </t>
  </si>
  <si>
    <t xml:space="preserve">Vybúranie vedenia vodovodného, plynovodného DN do 52 mm                                                                 </t>
  </si>
  <si>
    <t xml:space="preserve">m       </t>
  </si>
  <si>
    <t xml:space="preserve">96902-1111   </t>
  </si>
  <si>
    <t xml:space="preserve">Vybúranie kanalizačného potrubia DN do 100 mm                                                                           </t>
  </si>
  <si>
    <t xml:space="preserve">97805-9531   </t>
  </si>
  <si>
    <t xml:space="preserve">Vybúranie obkladov vnút. z obkladačiek plochy nad 2 m2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</si>
  <si>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</si>
  <si>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</si>
  <si>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</si>
  <si>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</si>
  <si>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</si>
  <si>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</si>
  <si>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</si>
  <si>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</si>
  <si>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</si>
  <si>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</si>
  <si>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</si>
  <si>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</si>
  <si>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</si>
  <si>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</si>
  <si>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</si>
  <si>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</si>
  <si>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>PRÁCE A DODÁVKY PSV</t>
  </si>
  <si>
    <t>721</t>
  </si>
  <si>
    <t xml:space="preserve">72117-3605   </t>
  </si>
  <si>
    <t xml:space="preserve">Potrubie kanalizačné z PE ležaté                                                                                        </t>
  </si>
  <si>
    <t>I</t>
  </si>
  <si>
    <t xml:space="preserve">72121-0813   </t>
  </si>
  <si>
    <t xml:space="preserve">Demontáž vpustov                                                                                                        </t>
  </si>
  <si>
    <t xml:space="preserve">kus     </t>
  </si>
  <si>
    <t xml:space="preserve">72121-1305   </t>
  </si>
  <si>
    <t xml:space="preserve">Podlahové vpusty kyselinovzd. so zapach. uz. DN 100                                                                     </t>
  </si>
  <si>
    <t xml:space="preserve">72129-0111   </t>
  </si>
  <si>
    <t xml:space="preserve">Skúška tesnosti kanalizácie vodou do DN 125                                                                             </t>
  </si>
  <si>
    <t xml:space="preserve">72130-0922   </t>
  </si>
  <si>
    <t xml:space="preserve">Opr. kanaliz. prečistenie ležatých rozvodov do DN 300                                                                   </t>
  </si>
  <si>
    <t xml:space="preserve">72199-9904   </t>
  </si>
  <si>
    <t xml:space="preserve">Prerobenie rozvodov kanalizácie                                                                                         </t>
  </si>
  <si>
    <t xml:space="preserve">hod     </t>
  </si>
  <si>
    <t xml:space="preserve">721 - Vnútorná kanalizácia  spolu: </t>
  </si>
  <si>
    <t xml:space="preserve">72217-1212   </t>
  </si>
  <si>
    <t xml:space="preserve">Potrubie vodov. z rúrok PE rad stred. ťažk. rPE D 25/2,7                                                                </t>
  </si>
  <si>
    <t xml:space="preserve">72229-0215   </t>
  </si>
  <si>
    <t xml:space="preserve">Tlakové skúšky vodov. potrubia hrdl. alebo prírub. do DN 100                                                            </t>
  </si>
  <si>
    <t xml:space="preserve">72229-0234   </t>
  </si>
  <si>
    <t xml:space="preserve">Preplachovanie a dezinfekcia vodov. potrubia do DN 80                                                                   </t>
  </si>
  <si>
    <t xml:space="preserve">72250-9901   </t>
  </si>
  <si>
    <t xml:space="preserve">Uzatvorenie-otvorenie vodovodného potrubia                                                                              </t>
  </si>
  <si>
    <t xml:space="preserve">72299-9904   </t>
  </si>
  <si>
    <t xml:space="preserve">Prerobenie rozvodov dody, prispôsobenie                                                                                 </t>
  </si>
  <si>
    <t xml:space="preserve">99872-2201   </t>
  </si>
  <si>
    <t xml:space="preserve">Presun hmôt pre vnút. vodovod v objektoch výšky do 6 m                                                                  </t>
  </si>
  <si>
    <t xml:space="preserve">%       </t>
  </si>
  <si>
    <t xml:space="preserve">99872-2292   </t>
  </si>
  <si>
    <t xml:space="preserve">Prípl. za zväč. presun hmôt do 100 m pre vnút. vodovod                                                                  </t>
  </si>
  <si>
    <t xml:space="preserve">722 - Vnútorný vodovod  spolu: </t>
  </si>
  <si>
    <t xml:space="preserve">72521-0821   </t>
  </si>
  <si>
    <t xml:space="preserve">Demontáž umývadiel bez výtokových armatúr                                                                               </t>
  </si>
  <si>
    <t xml:space="preserve">súbor   </t>
  </si>
  <si>
    <t xml:space="preserve">72531-2111   </t>
  </si>
  <si>
    <t xml:space="preserve">Montáž drezov jednodielnych, dvojdielnych                                                                               </t>
  </si>
  <si>
    <t>MAT</t>
  </si>
  <si>
    <t xml:space="preserve">552 3B0658   </t>
  </si>
  <si>
    <t xml:space="preserve">Drez jednodielny                                                                                                        </t>
  </si>
  <si>
    <t xml:space="preserve">552 3B0659   </t>
  </si>
  <si>
    <t xml:space="preserve">Drez  dvojdielny                                                                                                        </t>
  </si>
  <si>
    <t xml:space="preserve">72582-0802   </t>
  </si>
  <si>
    <t xml:space="preserve">Demontáž batérií stojankových do 1 otvoru                                                                               </t>
  </si>
  <si>
    <t xml:space="preserve">72582-9203   </t>
  </si>
  <si>
    <t xml:space="preserve">Montáž batérií umýv. a drez. ostatných typov nást. termost.                                                             </t>
  </si>
  <si>
    <t xml:space="preserve">551 H00511   </t>
  </si>
  <si>
    <t xml:space="preserve">Batéria drezová                                                                                                         </t>
  </si>
  <si>
    <t xml:space="preserve">72598-0123   </t>
  </si>
  <si>
    <t xml:space="preserve">Dvierka prístupové k inštaláciám z plastov 30/30                                                                        </t>
  </si>
  <si>
    <t xml:space="preserve">99872-5201   </t>
  </si>
  <si>
    <t xml:space="preserve">Presun hmôt pre zariaď. predmety v objektoch výšky do 6 m                                                               </t>
  </si>
  <si>
    <t xml:space="preserve">99872-5292   </t>
  </si>
  <si>
    <t xml:space="preserve">Prípl. za zväč. presun hmôt do 100 m pre zariaď. predmety                                                               </t>
  </si>
  <si>
    <t xml:space="preserve">725 - Zariaďovacie predmety  spolu: </t>
  </si>
  <si>
    <t>731</t>
  </si>
  <si>
    <t xml:space="preserve">73420-0821   </t>
  </si>
  <si>
    <t xml:space="preserve">Demontáž armatúr s dvoma závitmi do G 1/2                                                                               </t>
  </si>
  <si>
    <t xml:space="preserve">73420-9113   </t>
  </si>
  <si>
    <t xml:space="preserve">Montáž armatúr s dvoma závitmi G 1/2                                                                                    </t>
  </si>
  <si>
    <t xml:space="preserve">551 001000   </t>
  </si>
  <si>
    <t xml:space="preserve">Sada - termostatický ventil, vypúšťací ventil...                                                                        </t>
  </si>
  <si>
    <t xml:space="preserve">99873-4201   </t>
  </si>
  <si>
    <t xml:space="preserve">Presun hmôt pre armatúry UK v objektoch  výšky do 6 m                                                                   </t>
  </si>
  <si>
    <t xml:space="preserve">99873-4293   </t>
  </si>
  <si>
    <t xml:space="preserve">Prípl. za zväčšený presun do 500 m pre armatúry UK                                                                      </t>
  </si>
  <si>
    <t xml:space="preserve">734 - Armatúry  spolu: </t>
  </si>
  <si>
    <t xml:space="preserve">73512-1810   </t>
  </si>
  <si>
    <t xml:space="preserve">Demontáž vykurovacích telies oceľových článkových                                                                       </t>
  </si>
  <si>
    <t xml:space="preserve">73513-1805   </t>
  </si>
  <si>
    <t xml:space="preserve">Demontáž konzol na radiátor                                                                                             </t>
  </si>
  <si>
    <t xml:space="preserve">sada    </t>
  </si>
  <si>
    <t xml:space="preserve">73515-33048  </t>
  </si>
  <si>
    <t xml:space="preserve">Montáž + dodávka konzoly na radiátor                                                                                    </t>
  </si>
  <si>
    <t xml:space="preserve">73515-8120   </t>
  </si>
  <si>
    <t xml:space="preserve">Vykur. telesá panel. 2 radové, tlak. skúšky telies vodou                                                                </t>
  </si>
  <si>
    <t xml:space="preserve">73515-9220   </t>
  </si>
  <si>
    <t xml:space="preserve">Montáž vyk. telies panel. 2 rad. do 1500mm okrem VSŽ a rúrk.                                                            </t>
  </si>
  <si>
    <t xml:space="preserve">484 521331   </t>
  </si>
  <si>
    <t xml:space="preserve">Teleso vyh.doskové dvojité s 2xkonverkt. typ 22K s krytmi H600 L1200 Korad P90                                          </t>
  </si>
  <si>
    <t xml:space="preserve">73519-1910   </t>
  </si>
  <si>
    <t xml:space="preserve">Opr. vykur. telies, napustenie vody do vykur. telies                                                                    </t>
  </si>
  <si>
    <t xml:space="preserve">73549-4811   </t>
  </si>
  <si>
    <t xml:space="preserve">Vypustenie vody pri demont. z vykurovacích telies a potrubia                                                            </t>
  </si>
  <si>
    <t xml:space="preserve">99873-5201   </t>
  </si>
  <si>
    <t xml:space="preserve">Presun hmôt pre vykur. telesá UK v objektoch  výšky do 6 m                                                              </t>
  </si>
  <si>
    <t xml:space="preserve">99873-5293   </t>
  </si>
  <si>
    <t xml:space="preserve">Prípl. za zväčšený presun do 500 m pre vykur. telesá UK                                                                 </t>
  </si>
  <si>
    <t xml:space="preserve">735 - Vykurovacie telesá  spolu: </t>
  </si>
  <si>
    <t>763</t>
  </si>
  <si>
    <t xml:space="preserve">76312-3222   </t>
  </si>
  <si>
    <t xml:space="preserve">Predsadená stena W625 12,5 mm 1xopláštená GKF 115 mm                                                                    </t>
  </si>
  <si>
    <t xml:space="preserve">763 - Konštrukcie  - drevostavby  spolu: </t>
  </si>
  <si>
    <t>766</t>
  </si>
  <si>
    <t xml:space="preserve">76681-2112   </t>
  </si>
  <si>
    <t xml:space="preserve">Montáž kuchynských liniek drev. na stenu dl. do 150cm                                                                   </t>
  </si>
  <si>
    <t xml:space="preserve">615 816100   </t>
  </si>
  <si>
    <t xml:space="preserve">Súbor kuchynský 150 cm                                                                                                  </t>
  </si>
  <si>
    <t xml:space="preserve">76681-2820   </t>
  </si>
  <si>
    <t xml:space="preserve">Demontáž kuchyn. liniek drev. alebo kovových dl. do 150cm                                                               </t>
  </si>
  <si>
    <t xml:space="preserve">766 - Konštrukcie stolárske  spolu: </t>
  </si>
  <si>
    <t>771</t>
  </si>
  <si>
    <t xml:space="preserve">77147-1011   </t>
  </si>
  <si>
    <t xml:space="preserve">Montáž sokl. rovných z dlaž. keram.                                                                                     </t>
  </si>
  <si>
    <t xml:space="preserve">77156-9795   </t>
  </si>
  <si>
    <t xml:space="preserve">Prípl. za škárovanie                                                                                                    </t>
  </si>
  <si>
    <t xml:space="preserve">77157-1101   </t>
  </si>
  <si>
    <t xml:space="preserve">Montáž podláh z dlaždíc keram. rež. hlad.                                                                               </t>
  </si>
  <si>
    <t xml:space="preserve">597 3A0140   </t>
  </si>
  <si>
    <t xml:space="preserve">Dlažba keramická, protišmyková                                                                                          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</si>
  <si>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</si>
  <si>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</si>
  <si>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99877-1292   </t>
  </si>
  <si>
    <t xml:space="preserve">Prípl. za zväčšený presun do 100 m pre podlahy z dlaždíc                                                                </t>
  </si>
  <si>
    <t xml:space="preserve">771 - Podlahy z dlaždíc  keramických  spolu: </t>
  </si>
  <si>
    <t xml:space="preserve">78141-1011   </t>
  </si>
  <si>
    <t xml:space="preserve">Montáž obkladov vnút. z obklad. pórovin.                                                                                </t>
  </si>
  <si>
    <t xml:space="preserve">597 4A0323   </t>
  </si>
  <si>
    <t xml:space="preserve">Obklad keramický                                                                                                        </t>
  </si>
  <si>
    <t xml:space="preserve">78141-9704   </t>
  </si>
  <si>
    <t xml:space="preserve">99878-1201   </t>
  </si>
  <si>
    <t xml:space="preserve">Presun hmôt pre obklady keramické v objektoch výšky do 6 m                                                              </t>
  </si>
  <si>
    <t xml:space="preserve">99878-1292   </t>
  </si>
  <si>
    <t xml:space="preserve">Prípl. za zväčšený presun do 100 m pre obklady keramické                                                                </t>
  </si>
  <si>
    <t xml:space="preserve">781 - Obklady z obkladačiek a dosiek  spolu: </t>
  </si>
  <si>
    <t>783</t>
  </si>
  <si>
    <t xml:space="preserve">78322-5400   </t>
  </si>
  <si>
    <t xml:space="preserve">Nátery kov. stav. dopl. konšt. synt. dvojn.+1x email s tmel                                                             </t>
  </si>
  <si>
    <t xml:space="preserve">78322-6100   </t>
  </si>
  <si>
    <t xml:space="preserve">Nátery kov. stav. doplnk. konštr. syntet. základné                                                                      </t>
  </si>
  <si>
    <t xml:space="preserve">78381-2110   </t>
  </si>
  <si>
    <t xml:space="preserve">Nátery omietok stien olejové dvojnásobné +1x email +2x plné tmel.                                                       </t>
  </si>
  <si>
    <t xml:space="preserve">783 - Nátery  spolu: </t>
  </si>
  <si>
    <t>784</t>
  </si>
  <si>
    <t xml:space="preserve">78445-2571   </t>
  </si>
  <si>
    <t xml:space="preserve">Maľba zo zmesí tekut. Esmal 1far. dvojnás. v miest. do 3,8m                                                             </t>
  </si>
  <si>
    <t xml:space="preserve">784 - Maľby  spolu: </t>
  </si>
  <si>
    <t>PRÁCE A DODÁVKY M</t>
  </si>
  <si>
    <t>921</t>
  </si>
  <si>
    <t xml:space="preserve">21001-0012   </t>
  </si>
  <si>
    <t xml:space="preserve">Demontáž, montáž + dodávka stropného svietidla                                                                          </t>
  </si>
  <si>
    <t xml:space="preserve">21001-00430  </t>
  </si>
  <si>
    <t xml:space="preserve">Demontáž, montáž a dodávka nových rozvodov ELI / vrátane líšt a vypravenie stien                                        </t>
  </si>
  <si>
    <t xml:space="preserve">21001-0102   </t>
  </si>
  <si>
    <t xml:space="preserve">Demontáž, montáž + dodávka vypínačov, zásuviek                                                                          </t>
  </si>
  <si>
    <t xml:space="preserve">M21 - 155 Elektromontáže  spolu: 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</si>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</sst>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e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J5" sqref="J5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 t="s">
        <v>11</v>
      </c>
      <c r="D3" s="25"/>
      <c r="E3" s="25"/>
      <c r="F3" s="25"/>
      <c r="G3" s="26" t="s">
        <v>12</v>
      </c>
      <c r="H3" s="25"/>
      <c r="I3" s="25"/>
      <c r="J3" s="27"/>
      <c r="Z3" s="102" t="s">
        <v>13</v>
      </c>
      <c r="AA3" s="103" t="s">
        <v>14</v>
      </c>
      <c r="AB3" s="103" t="s">
        <v>10</v>
      </c>
      <c r="AC3" s="103" t="s">
        <v>15</v>
      </c>
      <c r="AD3" s="104" t="s">
        <v>16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17</v>
      </c>
      <c r="AA4" s="103" t="s">
        <v>18</v>
      </c>
      <c r="AB4" s="103" t="s">
        <v>10</v>
      </c>
      <c r="AC4" s="103"/>
      <c r="AD4" s="104"/>
    </row>
    <row r="5" spans="2:30" ht="18" customHeight="1" thickBot="1">
      <c r="B5" s="32"/>
      <c r="C5" s="34" t="s">
        <v>19</v>
      </c>
      <c r="D5" s="34"/>
      <c r="E5" s="34" t="s">
        <v>20</v>
      </c>
      <c r="F5" s="33"/>
      <c r="G5" s="33" t="s">
        <v>21</v>
      </c>
      <c r="H5" s="34"/>
      <c r="I5" s="33" t="s">
        <v>22</v>
      </c>
      <c r="J5" s="35"/>
      <c r="Z5" s="102" t="s">
        <v>23</v>
      </c>
      <c r="AA5" s="103" t="s">
        <v>14</v>
      </c>
      <c r="AB5" s="103" t="s">
        <v>10</v>
      </c>
      <c r="AC5" s="103" t="s">
        <v>15</v>
      </c>
      <c r="AD5" s="104" t="s">
        <v>16</v>
      </c>
    </row>
    <row r="6" spans="2:30" ht="18" customHeight="1" thickTop="1">
      <c r="B6" s="20"/>
      <c r="C6" s="21" t="s">
        <v>24</v>
      </c>
      <c r="D6" s="21" t="s">
        <v>25</v>
      </c>
      <c r="E6" s="21"/>
      <c r="F6" s="21"/>
      <c r="G6" s="21" t="s">
        <v>26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27</v>
      </c>
      <c r="H7" s="38"/>
      <c r="I7" s="38"/>
      <c r="J7" s="39"/>
    </row>
    <row r="8" spans="2:30" ht="18" customHeight="1">
      <c r="B8" s="24"/>
      <c r="C8" s="25" t="s">
        <v>28</v>
      </c>
      <c r="D8" s="25"/>
      <c r="E8" s="25"/>
      <c r="F8" s="25"/>
      <c r="G8" s="25" t="s">
        <v>26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27</v>
      </c>
      <c r="H9" s="29"/>
      <c r="I9" s="29"/>
      <c r="J9" s="31"/>
    </row>
    <row r="10" spans="2:30" ht="18" customHeight="1">
      <c r="B10" s="24"/>
      <c r="C10" s="25" t="s">
        <v>29</v>
      </c>
      <c r="D10" s="25"/>
      <c r="E10" s="25"/>
      <c r="F10" s="25"/>
      <c r="G10" s="25" t="s">
        <v>26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27</v>
      </c>
      <c r="H11" s="41"/>
      <c r="I11" s="41"/>
      <c r="J11" s="42"/>
    </row>
    <row r="12" spans="2:30" ht="18" customHeight="1" thickTop="1">
      <c r="B12" s="91">
        <v>1</v>
      </c>
      <c r="C12" s="21" t="s">
        <v>30</v>
      </c>
      <c r="D12" s="21"/>
      <c r="E12" s="21"/>
      <c r="F12" s="108">
        <f>IF(B12&lt;&gt;0,ROUND($J$31/B12,0),0)</f>
        <v>0</v>
      </c>
      <c r="G12" s="22">
        <v>1</v>
      </c>
      <c r="H12" s="21" t="s">
        <v>31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32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33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34</v>
      </c>
      <c r="C15" s="44" t="s">
        <v>35</v>
      </c>
      <c r="D15" s="45" t="s">
        <v>36</v>
      </c>
      <c r="E15" s="45" t="s">
        <v>37</v>
      </c>
      <c r="F15" s="46" t="s">
        <v>38</v>
      </c>
      <c r="G15" s="82" t="s">
        <v>39</v>
      </c>
      <c r="H15" s="47" t="s">
        <v>40</v>
      </c>
      <c r="I15" s="48"/>
      <c r="J15" s="49"/>
    </row>
    <row r="16" spans="2:30" ht="18" customHeight="1">
      <c r="B16" s="50">
        <v>1</v>
      </c>
      <c r="C16" s="51" t="s">
        <v>41</v>
      </c>
      <c r="D16" s="124">
        <f>Prehlad!H33</f>
        <v>0</v>
      </c>
      <c r="E16" s="124">
        <f>Prehlad!I33</f>
        <v>0</v>
      </c>
      <c r="F16" s="125">
        <f>D16+E16</f>
        <v>0</v>
      </c>
      <c r="G16" s="50">
        <v>6</v>
      </c>
      <c r="H16" s="52" t="s">
        <v>42</v>
      </c>
      <c r="I16" s="87"/>
      <c r="J16" s="125">
        <v>0</v>
      </c>
    </row>
    <row r="17" spans="2:10" ht="18" customHeight="1">
      <c r="B17" s="53">
        <v>2</v>
      </c>
      <c r="C17" s="54" t="s">
        <v>43</v>
      </c>
      <c r="D17" s="126">
        <f>Prehlad!H126</f>
        <v>0</v>
      </c>
      <c r="E17" s="126">
        <f>Prehlad!I126</f>
        <v>0</v>
      </c>
      <c r="F17" s="125">
        <f>D17+E17</f>
        <v>0</v>
      </c>
      <c r="G17" s="53">
        <v>7</v>
      </c>
      <c r="H17" s="55" t="s">
        <v>44</v>
      </c>
      <c r="I17" s="25"/>
      <c r="J17" s="127">
        <v>0</v>
      </c>
    </row>
    <row r="18" spans="2:10" ht="18" customHeight="1">
      <c r="B18" s="53">
        <v>3</v>
      </c>
      <c r="C18" s="54" t="s">
        <v>45</v>
      </c>
      <c r="D18" s="126">
        <f>Prehlad!H135</f>
        <v>0</v>
      </c>
      <c r="E18" s="126">
        <f>Prehlad!I135</f>
        <v>0</v>
      </c>
      <c r="F18" s="125">
        <f>D18+E18</f>
        <v>0</v>
      </c>
      <c r="G18" s="53">
        <v>8</v>
      </c>
      <c r="H18" s="55" t="s">
        <v>46</v>
      </c>
      <c r="I18" s="25"/>
      <c r="J18" s="127">
        <v>0</v>
      </c>
    </row>
    <row r="19" spans="2:10" ht="18" customHeight="1" thickBot="1">
      <c r="B19" s="53">
        <v>4</v>
      </c>
      <c r="C19" s="54" t="s">
        <v>47</v>
      </c>
      <c r="D19" s="126"/>
      <c r="E19" s="126"/>
      <c r="F19" s="128">
        <f>D19+E19</f>
        <v>0</v>
      </c>
      <c r="G19" s="53">
        <v>9</v>
      </c>
      <c r="H19" s="55" t="s">
        <v>48</v>
      </c>
      <c r="I19" s="25"/>
      <c r="J19" s="127">
        <v>0</v>
      </c>
    </row>
    <row r="20" spans="2:10" ht="18" customHeight="1" thickBot="1">
      <c r="B20" s="56">
        <v>5</v>
      </c>
      <c r="C20" s="57" t="s">
        <v>49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50</v>
      </c>
      <c r="J20" s="131">
        <f>SUM(J16:J19)</f>
        <v>0</v>
      </c>
    </row>
    <row r="21" spans="2:10" ht="18" customHeight="1" thickTop="1">
      <c r="B21" s="82" t="s">
        <v>51</v>
      </c>
      <c r="C21" s="81"/>
      <c r="D21" s="48" t="s">
        <v>52</v>
      </c>
      <c r="E21" s="48"/>
      <c r="F21" s="49"/>
      <c r="G21" s="82" t="s">
        <v>53</v>
      </c>
      <c r="H21" s="47" t="s">
        <v>54</v>
      </c>
      <c r="I21" s="48"/>
      <c r="J21" s="49"/>
    </row>
    <row r="22" spans="2:10" ht="18" customHeight="1">
      <c r="B22" s="50">
        <v>11</v>
      </c>
      <c r="C22" s="52" t="s">
        <v>55</v>
      </c>
      <c r="D22" s="88" t="s">
        <v>48</v>
      </c>
      <c r="E22" s="90">
        <v>0</v>
      </c>
      <c r="F22" s="125">
        <v>0</v>
      </c>
      <c r="G22" s="53">
        <v>16</v>
      </c>
      <c r="H22" s="55" t="s">
        <v>56</v>
      </c>
      <c r="I22" s="59"/>
      <c r="J22" s="127">
        <v>0</v>
      </c>
    </row>
    <row r="23" spans="2:10" ht="18" customHeight="1">
      <c r="B23" s="53">
        <v>12</v>
      </c>
      <c r="C23" s="55" t="s">
        <v>57</v>
      </c>
      <c r="D23" s="89"/>
      <c r="E23" s="60">
        <v>0</v>
      </c>
      <c r="F23" s="127">
        <v>0</v>
      </c>
      <c r="G23" s="53">
        <v>17</v>
      </c>
      <c r="H23" s="55" t="s">
        <v>58</v>
      </c>
      <c r="I23" s="59"/>
      <c r="J23" s="127">
        <v>0</v>
      </c>
    </row>
    <row r="24" spans="2:10" ht="18" customHeight="1">
      <c r="B24" s="53">
        <v>13</v>
      </c>
      <c r="C24" s="55" t="s">
        <v>59</v>
      </c>
      <c r="D24" s="89"/>
      <c r="E24" s="60">
        <v>0</v>
      </c>
      <c r="F24" s="127">
        <v>0</v>
      </c>
      <c r="G24" s="53">
        <v>18</v>
      </c>
      <c r="H24" s="55" t="s">
        <v>60</v>
      </c>
      <c r="I24" s="59"/>
      <c r="J24" s="127">
        <v>0</v>
      </c>
    </row>
    <row r="25" spans="2:10" ht="18" customHeight="1" thickBot="1">
      <c r="B25" s="53">
        <v>14</v>
      </c>
      <c r="C25" s="55" t="s">
        <v>48</v>
      </c>
      <c r="D25" s="89"/>
      <c r="E25" s="60">
        <v>0</v>
      </c>
      <c r="F25" s="127">
        <v>0</v>
      </c>
      <c r="G25" s="53">
        <v>19</v>
      </c>
      <c r="H25" s="55" t="s">
        <v>48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61</v>
      </c>
      <c r="F26" s="131">
        <f>SUM(F22:F25)</f>
        <v>0</v>
      </c>
      <c r="G26" s="56">
        <v>20</v>
      </c>
      <c r="H26" s="61"/>
      <c r="I26" s="62" t="s">
        <v>62</v>
      </c>
      <c r="J26" s="131">
        <f>SUM(J22:J25)</f>
        <v>0</v>
      </c>
    </row>
    <row r="27" spans="2:10" ht="18" customHeight="1" thickTop="1">
      <c r="B27" s="63"/>
      <c r="C27" s="64" t="s">
        <v>63</v>
      </c>
      <c r="D27" s="65"/>
      <c r="E27" s="66" t="s">
        <v>64</v>
      </c>
      <c r="F27" s="67"/>
      <c r="G27" s="82" t="s">
        <v>65</v>
      </c>
      <c r="H27" s="47" t="s">
        <v>66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67</v>
      </c>
      <c r="J28" s="125">
        <f>ROUND(F20,2)+J20+F26+J26</f>
        <v>0</v>
      </c>
    </row>
    <row r="29" spans="2:10" ht="18" customHeight="1">
      <c r="B29" s="68"/>
      <c r="C29" s="70" t="s">
        <v>68</v>
      </c>
      <c r="D29" s="70"/>
      <c r="E29" s="73"/>
      <c r="F29" s="67"/>
      <c r="G29" s="53">
        <v>22</v>
      </c>
      <c r="H29" s="55" t="s">
        <v>69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70</v>
      </c>
      <c r="D30" s="25"/>
      <c r="E30" s="73"/>
      <c r="F30" s="67"/>
      <c r="G30" s="53">
        <v>23</v>
      </c>
      <c r="H30" s="55" t="s">
        <v>71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72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73</v>
      </c>
      <c r="H32" s="84" t="s">
        <v>74</v>
      </c>
      <c r="I32" s="43"/>
      <c r="J32" s="85">
        <v>0</v>
      </c>
    </row>
    <row r="33" spans="2:10" ht="18" customHeight="1" thickTop="1">
      <c r="B33" s="75"/>
      <c r="C33" s="76"/>
      <c r="D33" s="64" t="s">
        <v>75</v>
      </c>
      <c r="E33" s="76"/>
      <c r="F33" s="76"/>
      <c r="G33" s="76"/>
      <c r="H33" s="76" t="s">
        <v>76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68</v>
      </c>
      <c r="D35" s="70"/>
      <c r="E35" s="70"/>
      <c r="F35" s="69"/>
      <c r="G35" s="70" t="s">
        <v>68</v>
      </c>
      <c r="H35" s="70"/>
      <c r="I35" s="70"/>
      <c r="J35" s="78"/>
    </row>
    <row r="36" spans="2:10" ht="18" customHeight="1">
      <c r="B36" s="24"/>
      <c r="C36" s="25" t="s">
        <v>70</v>
      </c>
      <c r="D36" s="25"/>
      <c r="E36" s="25"/>
      <c r="F36" s="26"/>
      <c r="G36" s="25" t="s">
        <v>70</v>
      </c>
      <c r="H36" s="25"/>
      <c r="I36" s="25"/>
      <c r="J36" s="27"/>
    </row>
    <row r="37" spans="2:10" ht="18" customHeight="1">
      <c r="B37" s="68"/>
      <c r="C37" s="70" t="s">
        <v>64</v>
      </c>
      <c r="D37" s="70"/>
      <c r="E37" s="70"/>
      <c r="F37" s="69"/>
      <c r="G37" s="70" t="s">
        <v>64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7"/>
  <sheetViews>
    <sheetView showGridLines="0" tabSelected="1" workbookViewId="0">
      <pane ySplit="10" topLeftCell="A16" activePane="bottomLeft" state="frozen"/>
      <selection pane="bottomLeft" activeCell="E3" sqref="E3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77</v>
      </c>
      <c r="B1" s="1"/>
      <c r="C1" s="1"/>
      <c r="D1" s="1"/>
      <c r="E1" s="1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79</v>
      </c>
      <c r="B2" s="1"/>
      <c r="C2" s="1"/>
      <c r="D2" s="1"/>
      <c r="E2" s="1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106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81</v>
      </c>
      <c r="B3" s="1"/>
      <c r="C3" s="1"/>
      <c r="D3" s="1"/>
      <c r="E3" s="19" t="s">
        <v>324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13</v>
      </c>
      <c r="AA3" s="103" t="s">
        <v>107</v>
      </c>
      <c r="AB3" s="103" t="s">
        <v>10</v>
      </c>
      <c r="AC3" s="103" t="s">
        <v>15</v>
      </c>
      <c r="AD3" s="104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17</v>
      </c>
      <c r="AA4" s="103" t="s">
        <v>108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23</v>
      </c>
      <c r="AA5" s="103" t="s">
        <v>107</v>
      </c>
      <c r="AB5" s="103" t="s">
        <v>10</v>
      </c>
      <c r="AC5" s="103" t="s">
        <v>15</v>
      </c>
      <c r="AD5" s="104" t="s">
        <v>16</v>
      </c>
      <c r="AE5" s="1"/>
      <c r="AF5" s="1"/>
      <c r="AG5" s="1"/>
      <c r="AH5" s="1"/>
    </row>
    <row r="6" spans="1:34">
      <c r="A6" s="19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109</v>
      </c>
      <c r="B9" s="10" t="s">
        <v>110</v>
      </c>
      <c r="C9" s="10" t="s">
        <v>111</v>
      </c>
      <c r="D9" s="10" t="s">
        <v>112</v>
      </c>
      <c r="E9" s="10" t="s">
        <v>113</v>
      </c>
      <c r="F9" s="10" t="s">
        <v>114</v>
      </c>
      <c r="G9" s="10" t="s">
        <v>115</v>
      </c>
      <c r="H9" s="10" t="s">
        <v>36</v>
      </c>
      <c r="I9" s="10" t="s">
        <v>82</v>
      </c>
      <c r="J9" s="10" t="s">
        <v>83</v>
      </c>
      <c r="K9" s="11" t="s">
        <v>84</v>
      </c>
      <c r="L9" s="12"/>
      <c r="M9" s="13" t="s">
        <v>85</v>
      </c>
      <c r="N9" s="12"/>
      <c r="O9" s="95" t="s">
        <v>116</v>
      </c>
      <c r="P9" s="96" t="s">
        <v>117</v>
      </c>
      <c r="Q9" s="97" t="s">
        <v>113</v>
      </c>
      <c r="R9" s="97" t="s">
        <v>113</v>
      </c>
      <c r="S9" s="98" t="s">
        <v>113</v>
      </c>
      <c r="T9" s="106" t="s">
        <v>118</v>
      </c>
      <c r="U9" s="106" t="s">
        <v>119</v>
      </c>
      <c r="V9" s="106" t="s">
        <v>120</v>
      </c>
      <c r="W9" s="107" t="s">
        <v>87</v>
      </c>
      <c r="X9" s="107" t="s">
        <v>121</v>
      </c>
      <c r="Y9" s="107" t="s">
        <v>122</v>
      </c>
      <c r="Z9" s="1"/>
      <c r="AA9" s="1"/>
      <c r="AB9" s="1" t="s">
        <v>120</v>
      </c>
      <c r="AC9" s="1"/>
      <c r="AD9" s="1"/>
      <c r="AE9" s="1"/>
      <c r="AF9" s="1"/>
      <c r="AG9" s="1"/>
      <c r="AH9" s="1"/>
    </row>
    <row r="10" spans="1:34" ht="13.5" thickBot="1">
      <c r="A10" s="14" t="s">
        <v>123</v>
      </c>
      <c r="B10" s="15" t="s">
        <v>124</v>
      </c>
      <c r="C10" s="16"/>
      <c r="D10" s="15" t="s">
        <v>125</v>
      </c>
      <c r="E10" s="15" t="s">
        <v>126</v>
      </c>
      <c r="F10" s="15" t="s">
        <v>127</v>
      </c>
      <c r="G10" s="15" t="s">
        <v>128</v>
      </c>
      <c r="H10" s="15" t="s">
        <v>129</v>
      </c>
      <c r="I10" s="15" t="s">
        <v>86</v>
      </c>
      <c r="J10" s="15"/>
      <c r="K10" s="15" t="s">
        <v>115</v>
      </c>
      <c r="L10" s="15" t="s">
        <v>83</v>
      </c>
      <c r="M10" s="17" t="s">
        <v>115</v>
      </c>
      <c r="N10" s="15" t="s">
        <v>83</v>
      </c>
      <c r="O10" s="18" t="s">
        <v>130</v>
      </c>
      <c r="P10" s="99"/>
      <c r="Q10" s="100" t="s">
        <v>131</v>
      </c>
      <c r="R10" s="100" t="s">
        <v>132</v>
      </c>
      <c r="S10" s="101" t="s">
        <v>133</v>
      </c>
      <c r="T10" s="106" t="s">
        <v>134</v>
      </c>
      <c r="U10" s="106" t="s">
        <v>135</v>
      </c>
      <c r="V10" s="106" t="s">
        <v>136</v>
      </c>
      <c r="W10" s="107"/>
      <c r="X10" s="1"/>
      <c r="Y10" s="1"/>
      <c r="Z10" s="1"/>
      <c r="AA10" s="1"/>
      <c r="AB10" s="1" t="s">
        <v>137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138</v>
      </c>
    </row>
    <row r="13" spans="1:34">
      <c r="B13" s="116" t="s">
        <v>88</v>
      </c>
    </row>
    <row r="14" spans="1:34" ht="25.5">
      <c r="A14" s="114">
        <v>1</v>
      </c>
      <c r="B14" s="115" t="s">
        <v>139</v>
      </c>
      <c r="C14" s="116" t="s">
        <v>140</v>
      </c>
      <c r="D14" s="123" t="s">
        <v>141</v>
      </c>
      <c r="E14" s="118">
        <v>8.7799999999999994</v>
      </c>
      <c r="F14" s="117" t="s">
        <v>142</v>
      </c>
      <c r="H14" s="119">
        <f>ROUND(E14*G14, 2)</f>
        <v>0</v>
      </c>
      <c r="J14" s="119">
        <f>ROUND(E14*G14, 2)</f>
        <v>0</v>
      </c>
      <c r="K14" s="120">
        <v>4.607E-2</v>
      </c>
      <c r="L14" s="120">
        <f>E14*K14</f>
        <v>0.40449459999999998</v>
      </c>
      <c r="O14" s="117">
        <v>20</v>
      </c>
      <c r="P14" s="117" t="s">
        <v>143</v>
      </c>
      <c r="V14" s="121" t="s">
        <v>65</v>
      </c>
    </row>
    <row r="15" spans="1:34">
      <c r="D15" s="134" t="s">
        <v>144</v>
      </c>
      <c r="E15" s="135">
        <f>J15</f>
        <v>0</v>
      </c>
      <c r="H15" s="135">
        <f>SUM(H12:H14)</f>
        <v>0</v>
      </c>
      <c r="I15" s="135">
        <f>SUM(I12:I14)</f>
        <v>0</v>
      </c>
      <c r="J15" s="135">
        <f>SUM(J12:J14)</f>
        <v>0</v>
      </c>
      <c r="L15" s="136">
        <f>SUM(L12:L14)</f>
        <v>0.40449459999999998</v>
      </c>
      <c r="N15" s="137">
        <f>SUM(N12:N14)</f>
        <v>0</v>
      </c>
    </row>
    <row r="17" spans="1:22">
      <c r="B17" s="116" t="s">
        <v>89</v>
      </c>
    </row>
    <row r="18" spans="1:22">
      <c r="A18" s="114">
        <v>2</v>
      </c>
      <c r="B18" s="115" t="s">
        <v>145</v>
      </c>
      <c r="C18" s="116" t="s">
        <v>146</v>
      </c>
      <c r="D18" s="123" t="s">
        <v>147</v>
      </c>
      <c r="E18" s="118">
        <v>8.7799999999999994</v>
      </c>
      <c r="F18" s="117" t="s">
        <v>142</v>
      </c>
      <c r="H18" s="119">
        <f t="shared" ref="H18:H30" si="0">ROUND(E18*G18, 2)</f>
        <v>0</v>
      </c>
      <c r="J18" s="119">
        <f t="shared" ref="J18:J30" si="1">ROUND(E18*G18, 2)</f>
        <v>0</v>
      </c>
      <c r="K18" s="120">
        <v>1.2700000000000001E-3</v>
      </c>
      <c r="L18" s="120">
        <f>E18*K18</f>
        <v>1.11506E-2</v>
      </c>
      <c r="O18" s="117">
        <v>20</v>
      </c>
      <c r="P18" s="117" t="s">
        <v>143</v>
      </c>
      <c r="V18" s="121" t="s">
        <v>65</v>
      </c>
    </row>
    <row r="19" spans="1:22" ht="25.5">
      <c r="A19" s="114">
        <v>3</v>
      </c>
      <c r="B19" s="115" t="s">
        <v>139</v>
      </c>
      <c r="C19" s="116" t="s">
        <v>148</v>
      </c>
      <c r="D19" s="123" t="s">
        <v>149</v>
      </c>
      <c r="E19" s="118">
        <v>8.7799999999999994</v>
      </c>
      <c r="F19" s="117" t="s">
        <v>142</v>
      </c>
      <c r="H19" s="119">
        <f t="shared" si="0"/>
        <v>0</v>
      </c>
      <c r="J19" s="119">
        <f t="shared" si="1"/>
        <v>0</v>
      </c>
      <c r="K19" s="120">
        <v>2.0000000000000002E-5</v>
      </c>
      <c r="L19" s="120">
        <f>E19*K19</f>
        <v>1.7560000000000001E-4</v>
      </c>
      <c r="O19" s="117">
        <v>20</v>
      </c>
      <c r="P19" s="117" t="s">
        <v>143</v>
      </c>
      <c r="V19" s="121" t="s">
        <v>65</v>
      </c>
    </row>
    <row r="20" spans="1:22">
      <c r="A20" s="114">
        <v>4</v>
      </c>
      <c r="B20" s="115" t="s">
        <v>150</v>
      </c>
      <c r="C20" s="116" t="s">
        <v>151</v>
      </c>
      <c r="D20" s="123" t="s">
        <v>152</v>
      </c>
      <c r="E20" s="118">
        <v>8.7799999999999994</v>
      </c>
      <c r="F20" s="117" t="s">
        <v>142</v>
      </c>
      <c r="H20" s="119">
        <f t="shared" si="0"/>
        <v>0</v>
      </c>
      <c r="J20" s="119">
        <f t="shared" si="1"/>
        <v>0</v>
      </c>
      <c r="M20" s="118">
        <v>0.02</v>
      </c>
      <c r="N20" s="118">
        <f>E20*M20</f>
        <v>0.17559999999999998</v>
      </c>
      <c r="O20" s="117">
        <v>20</v>
      </c>
      <c r="P20" s="117" t="s">
        <v>143</v>
      </c>
      <c r="V20" s="121" t="s">
        <v>65</v>
      </c>
    </row>
    <row r="21" spans="1:22" ht="25.5">
      <c r="A21" s="114">
        <v>5</v>
      </c>
      <c r="B21" s="115" t="s">
        <v>150</v>
      </c>
      <c r="C21" s="116" t="s">
        <v>153</v>
      </c>
      <c r="D21" s="123" t="s">
        <v>154</v>
      </c>
      <c r="E21" s="118">
        <v>8.1</v>
      </c>
      <c r="F21" s="117" t="s">
        <v>155</v>
      </c>
      <c r="H21" s="119">
        <f t="shared" si="0"/>
        <v>0</v>
      </c>
      <c r="J21" s="119">
        <f t="shared" si="1"/>
        <v>0</v>
      </c>
      <c r="K21" s="120">
        <v>3.8999999999999999E-4</v>
      </c>
      <c r="L21" s="120">
        <f>E21*K21</f>
        <v>3.1589999999999999E-3</v>
      </c>
      <c r="M21" s="118">
        <v>1.2999999999999999E-2</v>
      </c>
      <c r="N21" s="118">
        <f>E21*M21</f>
        <v>0.10529999999999999</v>
      </c>
      <c r="O21" s="117">
        <v>20</v>
      </c>
      <c r="P21" s="117" t="s">
        <v>143</v>
      </c>
      <c r="V21" s="121" t="s">
        <v>65</v>
      </c>
    </row>
    <row r="22" spans="1:22">
      <c r="A22" s="114">
        <v>6</v>
      </c>
      <c r="B22" s="115" t="s">
        <v>150</v>
      </c>
      <c r="C22" s="116" t="s">
        <v>156</v>
      </c>
      <c r="D22" s="123" t="s">
        <v>157</v>
      </c>
      <c r="E22" s="118">
        <v>5.6</v>
      </c>
      <c r="F22" s="117" t="s">
        <v>155</v>
      </c>
      <c r="H22" s="119">
        <f t="shared" si="0"/>
        <v>0</v>
      </c>
      <c r="J22" s="119">
        <f t="shared" si="1"/>
        <v>0</v>
      </c>
      <c r="K22" s="120">
        <v>5.9999999999999995E-4</v>
      </c>
      <c r="L22" s="120">
        <f>E22*K22</f>
        <v>3.3599999999999997E-3</v>
      </c>
      <c r="M22" s="118">
        <v>3.6999999999999998E-2</v>
      </c>
      <c r="N22" s="118">
        <f>E22*M22</f>
        <v>0.20719999999999997</v>
      </c>
      <c r="O22" s="117">
        <v>20</v>
      </c>
      <c r="P22" s="117" t="s">
        <v>143</v>
      </c>
      <c r="V22" s="121" t="s">
        <v>65</v>
      </c>
    </row>
    <row r="23" spans="1:22" ht="25.5">
      <c r="A23" s="114">
        <v>7</v>
      </c>
      <c r="B23" s="115" t="s">
        <v>150</v>
      </c>
      <c r="C23" s="116" t="s">
        <v>158</v>
      </c>
      <c r="D23" s="123" t="s">
        <v>159</v>
      </c>
      <c r="E23" s="118">
        <v>6.74</v>
      </c>
      <c r="F23" s="117" t="s">
        <v>142</v>
      </c>
      <c r="H23" s="119">
        <f t="shared" si="0"/>
        <v>0</v>
      </c>
      <c r="J23" s="119">
        <f t="shared" si="1"/>
        <v>0</v>
      </c>
      <c r="M23" s="118">
        <v>6.8000000000000005E-2</v>
      </c>
      <c r="N23" s="118">
        <f>E23*M23</f>
        <v>0.45832000000000006</v>
      </c>
      <c r="O23" s="117">
        <v>20</v>
      </c>
      <c r="P23" s="117" t="s">
        <v>143</v>
      </c>
      <c r="V23" s="121" t="s">
        <v>65</v>
      </c>
    </row>
    <row r="24" spans="1:22">
      <c r="A24" s="114">
        <v>8</v>
      </c>
      <c r="B24" s="115" t="s">
        <v>150</v>
      </c>
      <c r="C24" s="116" t="s">
        <v>160</v>
      </c>
      <c r="D24" s="123" t="s">
        <v>161</v>
      </c>
      <c r="E24" s="118">
        <v>0.92</v>
      </c>
      <c r="F24" s="117" t="s">
        <v>162</v>
      </c>
      <c r="H24" s="119">
        <f t="shared" si="0"/>
        <v>0</v>
      </c>
      <c r="J24" s="119">
        <f t="shared" si="1"/>
        <v>0</v>
      </c>
      <c r="O24" s="117">
        <v>20</v>
      </c>
      <c r="P24" s="117" t="s">
        <v>143</v>
      </c>
      <c r="V24" s="121" t="s">
        <v>65</v>
      </c>
    </row>
    <row r="25" spans="1:22" ht="25.5">
      <c r="A25" s="114">
        <v>9</v>
      </c>
      <c r="B25" s="115" t="s">
        <v>150</v>
      </c>
      <c r="C25" s="116" t="s">
        <v>163</v>
      </c>
      <c r="D25" s="123" t="s">
        <v>164</v>
      </c>
      <c r="E25" s="118">
        <v>9.1999999999999993</v>
      </c>
      <c r="F25" s="117" t="s">
        <v>162</v>
      </c>
      <c r="H25" s="119">
        <f t="shared" si="0"/>
        <v>0</v>
      </c>
      <c r="J25" s="119">
        <f t="shared" si="1"/>
        <v>0</v>
      </c>
      <c r="O25" s="117">
        <v>20</v>
      </c>
      <c r="P25" s="117" t="s">
        <v>143</v>
      </c>
      <c r="V25" s="121" t="s">
        <v>65</v>
      </c>
    </row>
    <row r="26" spans="1:22" ht="25.5">
      <c r="A26" s="114">
        <v>10</v>
      </c>
      <c r="B26" s="115" t="s">
        <v>150</v>
      </c>
      <c r="C26" s="116" t="s">
        <v>165</v>
      </c>
      <c r="D26" s="123" t="s">
        <v>166</v>
      </c>
      <c r="E26" s="118">
        <v>0.92</v>
      </c>
      <c r="F26" s="117" t="s">
        <v>162</v>
      </c>
      <c r="H26" s="119">
        <f t="shared" si="0"/>
        <v>0</v>
      </c>
      <c r="J26" s="119">
        <f t="shared" si="1"/>
        <v>0</v>
      </c>
      <c r="O26" s="117">
        <v>20</v>
      </c>
      <c r="P26" s="117" t="s">
        <v>143</v>
      </c>
      <c r="V26" s="121" t="s">
        <v>65</v>
      </c>
    </row>
    <row r="27" spans="1:22" ht="25.5">
      <c r="A27" s="114">
        <v>11</v>
      </c>
      <c r="B27" s="115" t="s">
        <v>150</v>
      </c>
      <c r="C27" s="116" t="s">
        <v>167</v>
      </c>
      <c r="D27" s="123" t="s">
        <v>168</v>
      </c>
      <c r="E27" s="118">
        <v>9.1999999999999993</v>
      </c>
      <c r="F27" s="117" t="s">
        <v>162</v>
      </c>
      <c r="H27" s="119">
        <f t="shared" si="0"/>
        <v>0</v>
      </c>
      <c r="J27" s="119">
        <f t="shared" si="1"/>
        <v>0</v>
      </c>
      <c r="O27" s="117">
        <v>20</v>
      </c>
      <c r="P27" s="117" t="s">
        <v>143</v>
      </c>
      <c r="V27" s="121" t="s">
        <v>65</v>
      </c>
    </row>
    <row r="28" spans="1:22" ht="25.5">
      <c r="A28" s="114">
        <v>12</v>
      </c>
      <c r="B28" s="115" t="s">
        <v>150</v>
      </c>
      <c r="C28" s="116" t="s">
        <v>169</v>
      </c>
      <c r="D28" s="123" t="s">
        <v>170</v>
      </c>
      <c r="E28" s="118">
        <v>0.92</v>
      </c>
      <c r="F28" s="117" t="s">
        <v>162</v>
      </c>
      <c r="H28" s="119">
        <f t="shared" si="0"/>
        <v>0</v>
      </c>
      <c r="J28" s="119">
        <f t="shared" si="1"/>
        <v>0</v>
      </c>
      <c r="O28" s="117">
        <v>20</v>
      </c>
      <c r="P28" s="117" t="s">
        <v>143</v>
      </c>
      <c r="V28" s="121" t="s">
        <v>65</v>
      </c>
    </row>
    <row r="29" spans="1:22">
      <c r="A29" s="114">
        <v>13</v>
      </c>
      <c r="B29" s="115" t="s">
        <v>139</v>
      </c>
      <c r="C29" s="116" t="s">
        <v>171</v>
      </c>
      <c r="D29" s="123" t="s">
        <v>172</v>
      </c>
      <c r="E29" s="118">
        <v>0.42199999999999999</v>
      </c>
      <c r="F29" s="117" t="s">
        <v>162</v>
      </c>
      <c r="H29" s="119">
        <f t="shared" si="0"/>
        <v>0</v>
      </c>
      <c r="J29" s="119">
        <f t="shared" si="1"/>
        <v>0</v>
      </c>
      <c r="O29" s="117">
        <v>20</v>
      </c>
      <c r="P29" s="117" t="s">
        <v>143</v>
      </c>
      <c r="V29" s="121" t="s">
        <v>65</v>
      </c>
    </row>
    <row r="30" spans="1:22" ht="25.5">
      <c r="A30" s="114">
        <v>14</v>
      </c>
      <c r="B30" s="115" t="s">
        <v>139</v>
      </c>
      <c r="C30" s="116" t="s">
        <v>173</v>
      </c>
      <c r="D30" s="123" t="s">
        <v>174</v>
      </c>
      <c r="E30" s="118">
        <v>0.42199999999999999</v>
      </c>
      <c r="F30" s="117" t="s">
        <v>162</v>
      </c>
      <c r="H30" s="119">
        <f t="shared" si="0"/>
        <v>0</v>
      </c>
      <c r="J30" s="119">
        <f t="shared" si="1"/>
        <v>0</v>
      </c>
      <c r="O30" s="117">
        <v>20</v>
      </c>
      <c r="P30" s="117" t="s">
        <v>143</v>
      </c>
      <c r="V30" s="121" t="s">
        <v>65</v>
      </c>
    </row>
    <row r="31" spans="1:22">
      <c r="D31" s="134" t="s">
        <v>175</v>
      </c>
      <c r="E31" s="135">
        <f>J31</f>
        <v>0</v>
      </c>
      <c r="H31" s="135">
        <f>SUM(H17:H30)</f>
        <v>0</v>
      </c>
      <c r="I31" s="135">
        <f>SUM(I17:I30)</f>
        <v>0</v>
      </c>
      <c r="J31" s="135">
        <f>SUM(J17:J30)</f>
        <v>0</v>
      </c>
      <c r="L31" s="136">
        <f>SUM(L17:L30)</f>
        <v>1.7845199999999999E-2</v>
      </c>
      <c r="N31" s="137">
        <f>SUM(N17:N30)</f>
        <v>0.94642000000000004</v>
      </c>
    </row>
    <row r="33" spans="1:22">
      <c r="D33" s="134" t="s">
        <v>90</v>
      </c>
      <c r="E33" s="137">
        <f>J33</f>
        <v>0</v>
      </c>
      <c r="H33" s="135">
        <f>+H15+H31</f>
        <v>0</v>
      </c>
      <c r="I33" s="135">
        <f>+I15+I31</f>
        <v>0</v>
      </c>
      <c r="J33" s="135">
        <f>+J15+J31</f>
        <v>0</v>
      </c>
      <c r="L33" s="136">
        <f>+L15+L31</f>
        <v>0.42233979999999999</v>
      </c>
      <c r="N33" s="137">
        <f>+N15+N31</f>
        <v>0.94642000000000004</v>
      </c>
    </row>
    <row r="35" spans="1:22">
      <c r="B35" s="133" t="s">
        <v>176</v>
      </c>
    </row>
    <row r="36" spans="1:22">
      <c r="B36" s="116" t="s">
        <v>91</v>
      </c>
    </row>
    <row r="37" spans="1:22">
      <c r="A37" s="114">
        <v>15</v>
      </c>
      <c r="B37" s="115" t="s">
        <v>177</v>
      </c>
      <c r="C37" s="116" t="s">
        <v>178</v>
      </c>
      <c r="D37" s="123" t="s">
        <v>179</v>
      </c>
      <c r="E37" s="118">
        <v>5.6</v>
      </c>
      <c r="F37" s="117" t="s">
        <v>155</v>
      </c>
      <c r="H37" s="119">
        <f t="shared" ref="H37:H42" si="2">ROUND(E37*G37, 2)</f>
        <v>0</v>
      </c>
      <c r="J37" s="119">
        <f t="shared" ref="J37:J42" si="3">ROUND(E37*G37, 2)</f>
        <v>0</v>
      </c>
      <c r="K37" s="120">
        <v>1.044E-2</v>
      </c>
      <c r="L37" s="120">
        <f>E37*K37</f>
        <v>5.8463999999999995E-2</v>
      </c>
      <c r="O37" s="117">
        <v>20</v>
      </c>
      <c r="P37" s="117" t="s">
        <v>143</v>
      </c>
      <c r="V37" s="121" t="s">
        <v>180</v>
      </c>
    </row>
    <row r="38" spans="1:22">
      <c r="A38" s="114">
        <v>16</v>
      </c>
      <c r="B38" s="115" t="s">
        <v>177</v>
      </c>
      <c r="C38" s="116" t="s">
        <v>181</v>
      </c>
      <c r="D38" s="123" t="s">
        <v>182</v>
      </c>
      <c r="E38" s="118">
        <v>1</v>
      </c>
      <c r="F38" s="117" t="s">
        <v>183</v>
      </c>
      <c r="H38" s="119">
        <f t="shared" si="2"/>
        <v>0</v>
      </c>
      <c r="J38" s="119">
        <f t="shared" si="3"/>
        <v>0</v>
      </c>
      <c r="M38" s="118">
        <v>2.9000000000000001E-2</v>
      </c>
      <c r="N38" s="118">
        <f>E38*M38</f>
        <v>2.9000000000000001E-2</v>
      </c>
      <c r="O38" s="117">
        <v>20</v>
      </c>
      <c r="P38" s="117" t="s">
        <v>143</v>
      </c>
      <c r="V38" s="121" t="s">
        <v>180</v>
      </c>
    </row>
    <row r="39" spans="1:22">
      <c r="A39" s="114">
        <v>17</v>
      </c>
      <c r="B39" s="115" t="s">
        <v>177</v>
      </c>
      <c r="C39" s="116" t="s">
        <v>184</v>
      </c>
      <c r="D39" s="123" t="s">
        <v>185</v>
      </c>
      <c r="E39" s="118">
        <v>2</v>
      </c>
      <c r="F39" s="117" t="s">
        <v>183</v>
      </c>
      <c r="H39" s="119">
        <f t="shared" si="2"/>
        <v>0</v>
      </c>
      <c r="J39" s="119">
        <f t="shared" si="3"/>
        <v>0</v>
      </c>
      <c r="K39" s="120">
        <v>3.4569999999999997E-2</v>
      </c>
      <c r="L39" s="120">
        <f>E39*K39</f>
        <v>6.9139999999999993E-2</v>
      </c>
      <c r="O39" s="117">
        <v>20</v>
      </c>
      <c r="P39" s="117" t="s">
        <v>143</v>
      </c>
      <c r="V39" s="121" t="s">
        <v>180</v>
      </c>
    </row>
    <row r="40" spans="1:22">
      <c r="A40" s="114">
        <v>18</v>
      </c>
      <c r="B40" s="115" t="s">
        <v>177</v>
      </c>
      <c r="C40" s="116" t="s">
        <v>186</v>
      </c>
      <c r="D40" s="123" t="s">
        <v>187</v>
      </c>
      <c r="E40" s="118">
        <v>5.6</v>
      </c>
      <c r="F40" s="117" t="s">
        <v>155</v>
      </c>
      <c r="H40" s="119">
        <f t="shared" si="2"/>
        <v>0</v>
      </c>
      <c r="J40" s="119">
        <f t="shared" si="3"/>
        <v>0</v>
      </c>
      <c r="O40" s="117">
        <v>20</v>
      </c>
      <c r="P40" s="117" t="s">
        <v>143</v>
      </c>
      <c r="V40" s="121" t="s">
        <v>180</v>
      </c>
    </row>
    <row r="41" spans="1:22">
      <c r="A41" s="114">
        <v>19</v>
      </c>
      <c r="B41" s="115" t="s">
        <v>177</v>
      </c>
      <c r="C41" s="116" t="s">
        <v>188</v>
      </c>
      <c r="D41" s="123" t="s">
        <v>189</v>
      </c>
      <c r="E41" s="118">
        <v>18</v>
      </c>
      <c r="F41" s="117" t="s">
        <v>155</v>
      </c>
      <c r="H41" s="119">
        <f t="shared" si="2"/>
        <v>0</v>
      </c>
      <c r="J41" s="119">
        <f t="shared" si="3"/>
        <v>0</v>
      </c>
      <c r="O41" s="117">
        <v>20</v>
      </c>
      <c r="P41" s="117" t="s">
        <v>143</v>
      </c>
      <c r="V41" s="121" t="s">
        <v>180</v>
      </c>
    </row>
    <row r="42" spans="1:22">
      <c r="A42" s="114">
        <v>20</v>
      </c>
      <c r="B42" s="115" t="s">
        <v>177</v>
      </c>
      <c r="C42" s="116" t="s">
        <v>190</v>
      </c>
      <c r="D42" s="123" t="s">
        <v>191</v>
      </c>
      <c r="E42" s="118">
        <v>6</v>
      </c>
      <c r="F42" s="117" t="s">
        <v>192</v>
      </c>
      <c r="H42" s="119">
        <f t="shared" si="2"/>
        <v>0</v>
      </c>
      <c r="J42" s="119">
        <f t="shared" si="3"/>
        <v>0</v>
      </c>
      <c r="O42" s="117">
        <v>20</v>
      </c>
      <c r="P42" s="117" t="s">
        <v>143</v>
      </c>
      <c r="V42" s="121" t="s">
        <v>180</v>
      </c>
    </row>
    <row r="43" spans="1:22">
      <c r="D43" s="134" t="s">
        <v>193</v>
      </c>
      <c r="E43" s="135">
        <f>J43</f>
        <v>0</v>
      </c>
      <c r="H43" s="135">
        <f>SUM(H35:H42)</f>
        <v>0</v>
      </c>
      <c r="I43" s="135">
        <f>SUM(I35:I42)</f>
        <v>0</v>
      </c>
      <c r="J43" s="135">
        <f>SUM(J35:J42)</f>
        <v>0</v>
      </c>
      <c r="L43" s="136">
        <f>SUM(L35:L42)</f>
        <v>0.127604</v>
      </c>
      <c r="N43" s="137">
        <f>SUM(N35:N42)</f>
        <v>2.9000000000000001E-2</v>
      </c>
    </row>
    <row r="45" spans="1:22">
      <c r="B45" s="116" t="s">
        <v>92</v>
      </c>
    </row>
    <row r="46" spans="1:22">
      <c r="A46" s="114">
        <v>21</v>
      </c>
      <c r="B46" s="115" t="s">
        <v>177</v>
      </c>
      <c r="C46" s="116" t="s">
        <v>194</v>
      </c>
      <c r="D46" s="123" t="s">
        <v>195</v>
      </c>
      <c r="E46" s="118">
        <v>8.1</v>
      </c>
      <c r="F46" s="117" t="s">
        <v>155</v>
      </c>
      <c r="H46" s="119">
        <f t="shared" ref="H46:H52" si="4">ROUND(E46*G46, 2)</f>
        <v>0</v>
      </c>
      <c r="J46" s="119">
        <f t="shared" ref="J46:J52" si="5">ROUND(E46*G46, 2)</f>
        <v>0</v>
      </c>
      <c r="K46" s="120">
        <v>2.3000000000000001E-4</v>
      </c>
      <c r="L46" s="120">
        <f>E46*K46</f>
        <v>1.8630000000000001E-3</v>
      </c>
      <c r="O46" s="117">
        <v>20</v>
      </c>
      <c r="P46" s="117" t="s">
        <v>143</v>
      </c>
      <c r="V46" s="121" t="s">
        <v>180</v>
      </c>
    </row>
    <row r="47" spans="1:22" ht="25.5">
      <c r="A47" s="114">
        <v>22</v>
      </c>
      <c r="B47" s="115" t="s">
        <v>177</v>
      </c>
      <c r="C47" s="116" t="s">
        <v>196</v>
      </c>
      <c r="D47" s="123" t="s">
        <v>197</v>
      </c>
      <c r="E47" s="118">
        <v>8.1</v>
      </c>
      <c r="F47" s="117" t="s">
        <v>155</v>
      </c>
      <c r="H47" s="119">
        <f t="shared" si="4"/>
        <v>0</v>
      </c>
      <c r="J47" s="119">
        <f t="shared" si="5"/>
        <v>0</v>
      </c>
      <c r="K47" s="120">
        <v>3.8000000000000002E-4</v>
      </c>
      <c r="L47" s="120">
        <f>E47*K47</f>
        <v>3.078E-3</v>
      </c>
      <c r="O47" s="117">
        <v>20</v>
      </c>
      <c r="P47" s="117" t="s">
        <v>143</v>
      </c>
      <c r="V47" s="121" t="s">
        <v>180</v>
      </c>
    </row>
    <row r="48" spans="1:22">
      <c r="A48" s="114">
        <v>23</v>
      </c>
      <c r="B48" s="115" t="s">
        <v>177</v>
      </c>
      <c r="C48" s="116" t="s">
        <v>198</v>
      </c>
      <c r="D48" s="123" t="s">
        <v>199</v>
      </c>
      <c r="E48" s="118">
        <v>8.1</v>
      </c>
      <c r="F48" s="117" t="s">
        <v>155</v>
      </c>
      <c r="H48" s="119">
        <f t="shared" si="4"/>
        <v>0</v>
      </c>
      <c r="J48" s="119">
        <f t="shared" si="5"/>
        <v>0</v>
      </c>
      <c r="O48" s="117">
        <v>20</v>
      </c>
      <c r="P48" s="117" t="s">
        <v>143</v>
      </c>
      <c r="V48" s="121" t="s">
        <v>180</v>
      </c>
    </row>
    <row r="49" spans="1:22">
      <c r="A49" s="114">
        <v>24</v>
      </c>
      <c r="B49" s="115" t="s">
        <v>177</v>
      </c>
      <c r="C49" s="116" t="s">
        <v>200</v>
      </c>
      <c r="D49" s="123" t="s">
        <v>201</v>
      </c>
      <c r="E49" s="118">
        <v>2</v>
      </c>
      <c r="F49" s="117" t="s">
        <v>183</v>
      </c>
      <c r="H49" s="119">
        <f t="shared" si="4"/>
        <v>0</v>
      </c>
      <c r="J49" s="119">
        <f t="shared" si="5"/>
        <v>0</v>
      </c>
      <c r="K49" s="120">
        <v>1.0000000000000001E-5</v>
      </c>
      <c r="L49" s="120">
        <f>E49*K49</f>
        <v>2.0000000000000002E-5</v>
      </c>
      <c r="O49" s="117">
        <v>20</v>
      </c>
      <c r="P49" s="117" t="s">
        <v>143</v>
      </c>
      <c r="V49" s="121" t="s">
        <v>180</v>
      </c>
    </row>
    <row r="50" spans="1:22">
      <c r="A50" s="114">
        <v>25</v>
      </c>
      <c r="B50" s="115" t="s">
        <v>177</v>
      </c>
      <c r="C50" s="116" t="s">
        <v>202</v>
      </c>
      <c r="D50" s="123" t="s">
        <v>203</v>
      </c>
      <c r="E50" s="118">
        <v>4</v>
      </c>
      <c r="F50" s="117" t="s">
        <v>192</v>
      </c>
      <c r="H50" s="119">
        <f t="shared" si="4"/>
        <v>0</v>
      </c>
      <c r="J50" s="119">
        <f t="shared" si="5"/>
        <v>0</v>
      </c>
      <c r="O50" s="117">
        <v>20</v>
      </c>
      <c r="P50" s="117" t="s">
        <v>143</v>
      </c>
      <c r="V50" s="121" t="s">
        <v>180</v>
      </c>
    </row>
    <row r="51" spans="1:22" ht="25.5">
      <c r="A51" s="114">
        <v>26</v>
      </c>
      <c r="B51" s="115" t="s">
        <v>177</v>
      </c>
      <c r="C51" s="116" t="s">
        <v>204</v>
      </c>
      <c r="D51" s="123" t="s">
        <v>205</v>
      </c>
      <c r="E51" s="118">
        <v>1.6040000000000001</v>
      </c>
      <c r="F51" s="117" t="s">
        <v>206</v>
      </c>
      <c r="H51" s="119">
        <f t="shared" si="4"/>
        <v>0</v>
      </c>
      <c r="J51" s="119">
        <f t="shared" si="5"/>
        <v>0</v>
      </c>
      <c r="O51" s="117">
        <v>20</v>
      </c>
      <c r="P51" s="117" t="s">
        <v>143</v>
      </c>
      <c r="V51" s="121" t="s">
        <v>180</v>
      </c>
    </row>
    <row r="52" spans="1:22">
      <c r="A52" s="114">
        <v>27</v>
      </c>
      <c r="B52" s="115" t="s">
        <v>177</v>
      </c>
      <c r="C52" s="116" t="s">
        <v>207</v>
      </c>
      <c r="D52" s="123" t="s">
        <v>208</v>
      </c>
      <c r="E52" s="118">
        <v>1.6040000000000001</v>
      </c>
      <c r="F52" s="117" t="s">
        <v>206</v>
      </c>
      <c r="H52" s="119">
        <f t="shared" si="4"/>
        <v>0</v>
      </c>
      <c r="J52" s="119">
        <f t="shared" si="5"/>
        <v>0</v>
      </c>
      <c r="O52" s="117">
        <v>20</v>
      </c>
      <c r="P52" s="117" t="s">
        <v>143</v>
      </c>
      <c r="V52" s="121" t="s">
        <v>180</v>
      </c>
    </row>
    <row r="53" spans="1:22">
      <c r="D53" s="134" t="s">
        <v>209</v>
      </c>
      <c r="E53" s="135">
        <f>J53</f>
        <v>0</v>
      </c>
      <c r="H53" s="135">
        <f>SUM(H45:H52)</f>
        <v>0</v>
      </c>
      <c r="I53" s="135">
        <f>SUM(I45:I52)</f>
        <v>0</v>
      </c>
      <c r="J53" s="135">
        <f>SUM(J45:J52)</f>
        <v>0</v>
      </c>
      <c r="L53" s="136">
        <f>SUM(L45:L52)</f>
        <v>4.9610000000000001E-3</v>
      </c>
      <c r="N53" s="137">
        <f>SUM(N45:N52)</f>
        <v>0</v>
      </c>
    </row>
    <row r="55" spans="1:22">
      <c r="B55" s="116" t="s">
        <v>93</v>
      </c>
    </row>
    <row r="56" spans="1:22">
      <c r="A56" s="114">
        <v>28</v>
      </c>
      <c r="B56" s="115" t="s">
        <v>177</v>
      </c>
      <c r="C56" s="116" t="s">
        <v>210</v>
      </c>
      <c r="D56" s="123" t="s">
        <v>211</v>
      </c>
      <c r="E56" s="118">
        <v>1</v>
      </c>
      <c r="F56" s="117" t="s">
        <v>212</v>
      </c>
      <c r="H56" s="119">
        <f>ROUND(E56*G56, 2)</f>
        <v>0</v>
      </c>
      <c r="J56" s="119">
        <f t="shared" ref="J56:J65" si="6">ROUND(E56*G56, 2)</f>
        <v>0</v>
      </c>
      <c r="M56" s="118">
        <v>1.9E-2</v>
      </c>
      <c r="N56" s="118">
        <f>E56*M56</f>
        <v>1.9E-2</v>
      </c>
      <c r="O56" s="117">
        <v>20</v>
      </c>
      <c r="P56" s="117" t="s">
        <v>143</v>
      </c>
      <c r="V56" s="121" t="s">
        <v>180</v>
      </c>
    </row>
    <row r="57" spans="1:22">
      <c r="A57" s="114">
        <v>29</v>
      </c>
      <c r="B57" s="115" t="s">
        <v>177</v>
      </c>
      <c r="C57" s="116" t="s">
        <v>213</v>
      </c>
      <c r="D57" s="123" t="s">
        <v>214</v>
      </c>
      <c r="E57" s="118">
        <v>2</v>
      </c>
      <c r="F57" s="117" t="s">
        <v>212</v>
      </c>
      <c r="H57" s="119">
        <f>ROUND(E57*G57, 2)</f>
        <v>0</v>
      </c>
      <c r="J57" s="119">
        <f t="shared" si="6"/>
        <v>0</v>
      </c>
      <c r="K57" s="120">
        <v>9.0000000000000006E-5</v>
      </c>
      <c r="L57" s="120">
        <f>E57*K57</f>
        <v>1.8000000000000001E-4</v>
      </c>
      <c r="O57" s="117">
        <v>20</v>
      </c>
      <c r="P57" s="117" t="s">
        <v>143</v>
      </c>
      <c r="V57" s="121" t="s">
        <v>180</v>
      </c>
    </row>
    <row r="58" spans="1:22">
      <c r="A58" s="114">
        <v>30</v>
      </c>
      <c r="B58" s="115" t="s">
        <v>215</v>
      </c>
      <c r="C58" s="116" t="s">
        <v>216</v>
      </c>
      <c r="D58" s="123" t="s">
        <v>217</v>
      </c>
      <c r="E58" s="118">
        <v>1</v>
      </c>
      <c r="F58" s="117" t="s">
        <v>183</v>
      </c>
      <c r="I58" s="119">
        <f>ROUND(E58*G58, 2)</f>
        <v>0</v>
      </c>
      <c r="J58" s="119">
        <f t="shared" si="6"/>
        <v>0</v>
      </c>
      <c r="O58" s="117">
        <v>20</v>
      </c>
      <c r="P58" s="117" t="s">
        <v>143</v>
      </c>
      <c r="V58" s="121" t="s">
        <v>53</v>
      </c>
    </row>
    <row r="59" spans="1:22">
      <c r="A59" s="114">
        <v>31</v>
      </c>
      <c r="B59" s="115" t="s">
        <v>215</v>
      </c>
      <c r="C59" s="116" t="s">
        <v>218</v>
      </c>
      <c r="D59" s="123" t="s">
        <v>219</v>
      </c>
      <c r="E59" s="118">
        <v>1</v>
      </c>
      <c r="F59" s="117" t="s">
        <v>183</v>
      </c>
      <c r="I59" s="119">
        <f>ROUND(E59*G59, 2)</f>
        <v>0</v>
      </c>
      <c r="J59" s="119">
        <f t="shared" si="6"/>
        <v>0</v>
      </c>
      <c r="O59" s="117">
        <v>20</v>
      </c>
      <c r="P59" s="117" t="s">
        <v>143</v>
      </c>
      <c r="V59" s="121" t="s">
        <v>53</v>
      </c>
    </row>
    <row r="60" spans="1:22">
      <c r="A60" s="114">
        <v>32</v>
      </c>
      <c r="B60" s="115" t="s">
        <v>177</v>
      </c>
      <c r="C60" s="116" t="s">
        <v>220</v>
      </c>
      <c r="D60" s="123" t="s">
        <v>221</v>
      </c>
      <c r="E60" s="118">
        <v>2</v>
      </c>
      <c r="F60" s="117" t="s">
        <v>212</v>
      </c>
      <c r="H60" s="119">
        <f>ROUND(E60*G60, 2)</f>
        <v>0</v>
      </c>
      <c r="J60" s="119">
        <f t="shared" si="6"/>
        <v>0</v>
      </c>
      <c r="O60" s="117">
        <v>20</v>
      </c>
      <c r="P60" s="117" t="s">
        <v>143</v>
      </c>
      <c r="V60" s="121" t="s">
        <v>180</v>
      </c>
    </row>
    <row r="61" spans="1:22" ht="25.5">
      <c r="A61" s="114">
        <v>33</v>
      </c>
      <c r="B61" s="115" t="s">
        <v>177</v>
      </c>
      <c r="C61" s="116" t="s">
        <v>222</v>
      </c>
      <c r="D61" s="123" t="s">
        <v>223</v>
      </c>
      <c r="E61" s="118">
        <v>2</v>
      </c>
      <c r="F61" s="117" t="s">
        <v>183</v>
      </c>
      <c r="H61" s="119">
        <f>ROUND(E61*G61, 2)</f>
        <v>0</v>
      </c>
      <c r="J61" s="119">
        <f t="shared" si="6"/>
        <v>0</v>
      </c>
      <c r="K61" s="120">
        <v>8.0000000000000007E-5</v>
      </c>
      <c r="L61" s="120">
        <f>E61*K61</f>
        <v>1.6000000000000001E-4</v>
      </c>
      <c r="O61" s="117">
        <v>20</v>
      </c>
      <c r="P61" s="117" t="s">
        <v>143</v>
      </c>
      <c r="V61" s="121" t="s">
        <v>180</v>
      </c>
    </row>
    <row r="62" spans="1:22">
      <c r="A62" s="114">
        <v>34</v>
      </c>
      <c r="B62" s="115" t="s">
        <v>215</v>
      </c>
      <c r="C62" s="116" t="s">
        <v>224</v>
      </c>
      <c r="D62" s="123" t="s">
        <v>225</v>
      </c>
      <c r="E62" s="118">
        <v>2</v>
      </c>
      <c r="F62" s="117" t="s">
        <v>183</v>
      </c>
      <c r="I62" s="119">
        <f>ROUND(E62*G62, 2)</f>
        <v>0</v>
      </c>
      <c r="J62" s="119">
        <f t="shared" si="6"/>
        <v>0</v>
      </c>
      <c r="O62" s="117">
        <v>20</v>
      </c>
      <c r="P62" s="117" t="s">
        <v>143</v>
      </c>
      <c r="V62" s="121" t="s">
        <v>53</v>
      </c>
    </row>
    <row r="63" spans="1:22">
      <c r="A63" s="114">
        <v>35</v>
      </c>
      <c r="B63" s="115" t="s">
        <v>177</v>
      </c>
      <c r="C63" s="116" t="s">
        <v>226</v>
      </c>
      <c r="D63" s="123" t="s">
        <v>227</v>
      </c>
      <c r="E63" s="118">
        <v>1</v>
      </c>
      <c r="F63" s="117" t="s">
        <v>183</v>
      </c>
      <c r="H63" s="119">
        <f>ROUND(E63*G63, 2)</f>
        <v>0</v>
      </c>
      <c r="J63" s="119">
        <f t="shared" si="6"/>
        <v>0</v>
      </c>
      <c r="K63" s="120">
        <v>1E-3</v>
      </c>
      <c r="L63" s="120">
        <f>E63*K63</f>
        <v>1E-3</v>
      </c>
      <c r="O63" s="117">
        <v>20</v>
      </c>
      <c r="P63" s="117" t="s">
        <v>143</v>
      </c>
      <c r="V63" s="121" t="s">
        <v>180</v>
      </c>
    </row>
    <row r="64" spans="1:22" ht="25.5">
      <c r="A64" s="114">
        <v>36</v>
      </c>
      <c r="B64" s="115" t="s">
        <v>177</v>
      </c>
      <c r="C64" s="116" t="s">
        <v>228</v>
      </c>
      <c r="D64" s="123" t="s">
        <v>229</v>
      </c>
      <c r="E64" s="118">
        <v>3.903</v>
      </c>
      <c r="F64" s="117" t="s">
        <v>206</v>
      </c>
      <c r="H64" s="119">
        <f>ROUND(E64*G64, 2)</f>
        <v>0</v>
      </c>
      <c r="J64" s="119">
        <f t="shared" si="6"/>
        <v>0</v>
      </c>
      <c r="O64" s="117">
        <v>20</v>
      </c>
      <c r="P64" s="117" t="s">
        <v>143</v>
      </c>
      <c r="V64" s="121" t="s">
        <v>180</v>
      </c>
    </row>
    <row r="65" spans="1:22" ht="25.5">
      <c r="A65" s="114">
        <v>37</v>
      </c>
      <c r="B65" s="115" t="s">
        <v>177</v>
      </c>
      <c r="C65" s="116" t="s">
        <v>230</v>
      </c>
      <c r="D65" s="123" t="s">
        <v>231</v>
      </c>
      <c r="E65" s="118">
        <v>3.903</v>
      </c>
      <c r="F65" s="117" t="s">
        <v>206</v>
      </c>
      <c r="H65" s="119">
        <f>ROUND(E65*G65, 2)</f>
        <v>0</v>
      </c>
      <c r="J65" s="119">
        <f t="shared" si="6"/>
        <v>0</v>
      </c>
      <c r="O65" s="117">
        <v>20</v>
      </c>
      <c r="P65" s="117" t="s">
        <v>143</v>
      </c>
      <c r="V65" s="121" t="s">
        <v>180</v>
      </c>
    </row>
    <row r="66" spans="1:22">
      <c r="D66" s="134" t="s">
        <v>232</v>
      </c>
      <c r="E66" s="135">
        <f>J66</f>
        <v>0</v>
      </c>
      <c r="H66" s="135">
        <f>SUM(H55:H65)</f>
        <v>0</v>
      </c>
      <c r="I66" s="135">
        <f>SUM(I55:I65)</f>
        <v>0</v>
      </c>
      <c r="J66" s="135">
        <f>SUM(J55:J65)</f>
        <v>0</v>
      </c>
      <c r="L66" s="136">
        <f>SUM(L55:L65)</f>
        <v>1.34E-3</v>
      </c>
      <c r="N66" s="137">
        <f>SUM(N55:N65)</f>
        <v>1.9E-2</v>
      </c>
    </row>
    <row r="68" spans="1:22">
      <c r="B68" s="116" t="s">
        <v>94</v>
      </c>
    </row>
    <row r="69" spans="1:22">
      <c r="A69" s="114">
        <v>38</v>
      </c>
      <c r="B69" s="115" t="s">
        <v>233</v>
      </c>
      <c r="C69" s="116" t="s">
        <v>234</v>
      </c>
      <c r="D69" s="123" t="s">
        <v>235</v>
      </c>
      <c r="E69" s="118">
        <v>1</v>
      </c>
      <c r="F69" s="117" t="s">
        <v>183</v>
      </c>
      <c r="H69" s="119">
        <f>ROUND(E69*G69, 2)</f>
        <v>0</v>
      </c>
      <c r="J69" s="119">
        <f>ROUND(E69*G69, 2)</f>
        <v>0</v>
      </c>
      <c r="K69" s="120">
        <v>1.2E-4</v>
      </c>
      <c r="L69" s="120">
        <f>E69*K69</f>
        <v>1.2E-4</v>
      </c>
      <c r="O69" s="117">
        <v>20</v>
      </c>
      <c r="P69" s="117" t="s">
        <v>143</v>
      </c>
      <c r="V69" s="121" t="s">
        <v>180</v>
      </c>
    </row>
    <row r="70" spans="1:22">
      <c r="A70" s="114">
        <v>39</v>
      </c>
      <c r="B70" s="115" t="s">
        <v>233</v>
      </c>
      <c r="C70" s="116" t="s">
        <v>236</v>
      </c>
      <c r="D70" s="123" t="s">
        <v>237</v>
      </c>
      <c r="E70" s="118">
        <v>1</v>
      </c>
      <c r="F70" s="117" t="s">
        <v>183</v>
      </c>
      <c r="H70" s="119">
        <f>ROUND(E70*G70, 2)</f>
        <v>0</v>
      </c>
      <c r="J70" s="119">
        <f>ROUND(E70*G70, 2)</f>
        <v>0</v>
      </c>
      <c r="O70" s="117">
        <v>20</v>
      </c>
      <c r="P70" s="117" t="s">
        <v>143</v>
      </c>
      <c r="V70" s="121" t="s">
        <v>180</v>
      </c>
    </row>
    <row r="71" spans="1:22">
      <c r="A71" s="114">
        <v>40</v>
      </c>
      <c r="B71" s="115" t="s">
        <v>215</v>
      </c>
      <c r="C71" s="116" t="s">
        <v>238</v>
      </c>
      <c r="D71" s="123" t="s">
        <v>239</v>
      </c>
      <c r="E71" s="118">
        <v>1</v>
      </c>
      <c r="F71" s="117" t="s">
        <v>183</v>
      </c>
      <c r="I71" s="119">
        <f>ROUND(E71*G71, 2)</f>
        <v>0</v>
      </c>
      <c r="J71" s="119">
        <f>ROUND(E71*G71, 2)</f>
        <v>0</v>
      </c>
      <c r="O71" s="117">
        <v>20</v>
      </c>
      <c r="P71" s="117" t="s">
        <v>143</v>
      </c>
      <c r="V71" s="121" t="s">
        <v>53</v>
      </c>
    </row>
    <row r="72" spans="1:22" ht="25.5">
      <c r="A72" s="114">
        <v>41</v>
      </c>
      <c r="B72" s="115" t="s">
        <v>233</v>
      </c>
      <c r="C72" s="116" t="s">
        <v>240</v>
      </c>
      <c r="D72" s="123" t="s">
        <v>241</v>
      </c>
      <c r="E72" s="118">
        <v>0.22900000000000001</v>
      </c>
      <c r="F72" s="117" t="s">
        <v>206</v>
      </c>
      <c r="H72" s="119">
        <f>ROUND(E72*G72, 2)</f>
        <v>0</v>
      </c>
      <c r="J72" s="119">
        <f>ROUND(E72*G72, 2)</f>
        <v>0</v>
      </c>
      <c r="O72" s="117">
        <v>20</v>
      </c>
      <c r="P72" s="117" t="s">
        <v>143</v>
      </c>
      <c r="V72" s="121" t="s">
        <v>180</v>
      </c>
    </row>
    <row r="73" spans="1:22">
      <c r="A73" s="114">
        <v>42</v>
      </c>
      <c r="B73" s="115" t="s">
        <v>233</v>
      </c>
      <c r="C73" s="116" t="s">
        <v>242</v>
      </c>
      <c r="D73" s="123" t="s">
        <v>243</v>
      </c>
      <c r="E73" s="118">
        <v>0.22900000000000001</v>
      </c>
      <c r="F73" s="117" t="s">
        <v>206</v>
      </c>
      <c r="H73" s="119">
        <f>ROUND(E73*G73, 2)</f>
        <v>0</v>
      </c>
      <c r="J73" s="119">
        <f>ROUND(E73*G73, 2)</f>
        <v>0</v>
      </c>
      <c r="O73" s="117">
        <v>20</v>
      </c>
      <c r="P73" s="117" t="s">
        <v>143</v>
      </c>
      <c r="V73" s="121" t="s">
        <v>180</v>
      </c>
    </row>
    <row r="74" spans="1:22">
      <c r="D74" s="134" t="s">
        <v>244</v>
      </c>
      <c r="E74" s="135">
        <f>J74</f>
        <v>0</v>
      </c>
      <c r="H74" s="135">
        <f>SUM(H68:H73)</f>
        <v>0</v>
      </c>
      <c r="I74" s="135">
        <f>SUM(I68:I73)</f>
        <v>0</v>
      </c>
      <c r="J74" s="135">
        <f>SUM(J68:J73)</f>
        <v>0</v>
      </c>
      <c r="L74" s="136">
        <f>SUM(L68:L73)</f>
        <v>1.2E-4</v>
      </c>
      <c r="N74" s="137">
        <f>SUM(N68:N73)</f>
        <v>0</v>
      </c>
    </row>
    <row r="76" spans="1:22">
      <c r="B76" s="116" t="s">
        <v>95</v>
      </c>
    </row>
    <row r="77" spans="1:22">
      <c r="A77" s="114">
        <v>43</v>
      </c>
      <c r="B77" s="115" t="s">
        <v>233</v>
      </c>
      <c r="C77" s="116" t="s">
        <v>245</v>
      </c>
      <c r="D77" s="123" t="s">
        <v>246</v>
      </c>
      <c r="E77" s="118">
        <v>5.2</v>
      </c>
      <c r="F77" s="117" t="s">
        <v>142</v>
      </c>
      <c r="H77" s="119">
        <f>ROUND(E77*G77, 2)</f>
        <v>0</v>
      </c>
      <c r="J77" s="119">
        <f t="shared" ref="J77:J86" si="7">ROUND(E77*G77, 2)</f>
        <v>0</v>
      </c>
      <c r="M77" s="118">
        <v>0.01</v>
      </c>
      <c r="N77" s="118">
        <f>E77*M77</f>
        <v>5.2000000000000005E-2</v>
      </c>
      <c r="O77" s="117">
        <v>20</v>
      </c>
      <c r="P77" s="117" t="s">
        <v>143</v>
      </c>
      <c r="V77" s="121" t="s">
        <v>180</v>
      </c>
    </row>
    <row r="78" spans="1:22">
      <c r="A78" s="114">
        <v>44</v>
      </c>
      <c r="B78" s="115" t="s">
        <v>233</v>
      </c>
      <c r="C78" s="116" t="s">
        <v>247</v>
      </c>
      <c r="D78" s="123" t="s">
        <v>248</v>
      </c>
      <c r="E78" s="118">
        <v>1</v>
      </c>
      <c r="F78" s="117" t="s">
        <v>249</v>
      </c>
      <c r="H78" s="119">
        <f>ROUND(E78*G78, 2)</f>
        <v>0</v>
      </c>
      <c r="J78" s="119">
        <f t="shared" si="7"/>
        <v>0</v>
      </c>
      <c r="M78" s="118">
        <v>4.0000000000000001E-3</v>
      </c>
      <c r="N78" s="118">
        <f>E78*M78</f>
        <v>4.0000000000000001E-3</v>
      </c>
      <c r="O78" s="117">
        <v>20</v>
      </c>
      <c r="P78" s="117" t="s">
        <v>143</v>
      </c>
      <c r="V78" s="121" t="s">
        <v>180</v>
      </c>
    </row>
    <row r="79" spans="1:22">
      <c r="A79" s="114">
        <v>45</v>
      </c>
      <c r="B79" s="115" t="s">
        <v>233</v>
      </c>
      <c r="C79" s="116" t="s">
        <v>250</v>
      </c>
      <c r="D79" s="123" t="s">
        <v>251</v>
      </c>
      <c r="E79" s="118">
        <v>1</v>
      </c>
      <c r="F79" s="117" t="s">
        <v>249</v>
      </c>
      <c r="H79" s="119">
        <f>ROUND(E79*G79, 2)</f>
        <v>0</v>
      </c>
      <c r="J79" s="119">
        <f t="shared" si="7"/>
        <v>0</v>
      </c>
      <c r="K79" s="120">
        <v>3.0000000000000001E-5</v>
      </c>
      <c r="L79" s="120">
        <f>E79*K79</f>
        <v>3.0000000000000001E-5</v>
      </c>
      <c r="O79" s="117">
        <v>20</v>
      </c>
      <c r="P79" s="117" t="s">
        <v>143</v>
      </c>
      <c r="V79" s="121" t="s">
        <v>180</v>
      </c>
    </row>
    <row r="80" spans="1:22">
      <c r="A80" s="114">
        <v>46</v>
      </c>
      <c r="B80" s="115" t="s">
        <v>233</v>
      </c>
      <c r="C80" s="116" t="s">
        <v>252</v>
      </c>
      <c r="D80" s="123" t="s">
        <v>253</v>
      </c>
      <c r="E80" s="118">
        <v>1</v>
      </c>
      <c r="F80" s="117" t="s">
        <v>183</v>
      </c>
      <c r="H80" s="119">
        <f>ROUND(E80*G80, 2)</f>
        <v>0</v>
      </c>
      <c r="J80" s="119">
        <f t="shared" si="7"/>
        <v>0</v>
      </c>
      <c r="O80" s="117">
        <v>20</v>
      </c>
      <c r="P80" s="117" t="s">
        <v>143</v>
      </c>
      <c r="V80" s="121" t="s">
        <v>180</v>
      </c>
    </row>
    <row r="81" spans="1:22" ht="25.5">
      <c r="A81" s="114">
        <v>47</v>
      </c>
      <c r="B81" s="115" t="s">
        <v>233</v>
      </c>
      <c r="C81" s="116" t="s">
        <v>254</v>
      </c>
      <c r="D81" s="123" t="s">
        <v>255</v>
      </c>
      <c r="E81" s="118">
        <v>1</v>
      </c>
      <c r="F81" s="117" t="s">
        <v>183</v>
      </c>
      <c r="H81" s="119">
        <f>ROUND(E81*G81, 2)</f>
        <v>0</v>
      </c>
      <c r="J81" s="119">
        <f t="shared" si="7"/>
        <v>0</v>
      </c>
      <c r="O81" s="117">
        <v>20</v>
      </c>
      <c r="P81" s="117" t="s">
        <v>143</v>
      </c>
      <c r="V81" s="121" t="s">
        <v>180</v>
      </c>
    </row>
    <row r="82" spans="1:22" ht="25.5">
      <c r="A82" s="114">
        <v>48</v>
      </c>
      <c r="B82" s="115" t="s">
        <v>215</v>
      </c>
      <c r="C82" s="116" t="s">
        <v>256</v>
      </c>
      <c r="D82" s="123" t="s">
        <v>257</v>
      </c>
      <c r="E82" s="118">
        <v>1</v>
      </c>
      <c r="F82" s="117" t="s">
        <v>183</v>
      </c>
      <c r="I82" s="119">
        <f>ROUND(E82*G82, 2)</f>
        <v>0</v>
      </c>
      <c r="J82" s="119">
        <f t="shared" si="7"/>
        <v>0</v>
      </c>
      <c r="K82" s="120">
        <v>4.2320000000000003E-2</v>
      </c>
      <c r="L82" s="120">
        <f>E82*K82</f>
        <v>4.2320000000000003E-2</v>
      </c>
      <c r="O82" s="117">
        <v>20</v>
      </c>
      <c r="P82" s="117" t="s">
        <v>143</v>
      </c>
      <c r="V82" s="121" t="s">
        <v>53</v>
      </c>
    </row>
    <row r="83" spans="1:22">
      <c r="A83" s="114">
        <v>49</v>
      </c>
      <c r="B83" s="115" t="s">
        <v>233</v>
      </c>
      <c r="C83" s="116" t="s">
        <v>258</v>
      </c>
      <c r="D83" s="123" t="s">
        <v>259</v>
      </c>
      <c r="E83" s="118">
        <v>18.2</v>
      </c>
      <c r="F83" s="117" t="s">
        <v>142</v>
      </c>
      <c r="H83" s="119">
        <f>ROUND(E83*G83, 2)</f>
        <v>0</v>
      </c>
      <c r="J83" s="119">
        <f t="shared" si="7"/>
        <v>0</v>
      </c>
      <c r="O83" s="117">
        <v>20</v>
      </c>
      <c r="P83" s="117" t="s">
        <v>143</v>
      </c>
      <c r="V83" s="121" t="s">
        <v>180</v>
      </c>
    </row>
    <row r="84" spans="1:22" ht="25.5">
      <c r="A84" s="114">
        <v>50</v>
      </c>
      <c r="B84" s="115" t="s">
        <v>233</v>
      </c>
      <c r="C84" s="116" t="s">
        <v>260</v>
      </c>
      <c r="D84" s="123" t="s">
        <v>261</v>
      </c>
      <c r="E84" s="118">
        <v>18.2</v>
      </c>
      <c r="F84" s="117" t="s">
        <v>142</v>
      </c>
      <c r="H84" s="119">
        <f>ROUND(E84*G84, 2)</f>
        <v>0</v>
      </c>
      <c r="J84" s="119">
        <f t="shared" si="7"/>
        <v>0</v>
      </c>
      <c r="O84" s="117">
        <v>20</v>
      </c>
      <c r="P84" s="117" t="s">
        <v>143</v>
      </c>
      <c r="V84" s="121" t="s">
        <v>180</v>
      </c>
    </row>
    <row r="85" spans="1:22" ht="25.5">
      <c r="A85" s="114">
        <v>51</v>
      </c>
      <c r="B85" s="115" t="s">
        <v>233</v>
      </c>
      <c r="C85" s="116" t="s">
        <v>262</v>
      </c>
      <c r="D85" s="123" t="s">
        <v>263</v>
      </c>
      <c r="E85" s="118">
        <v>1.3879999999999999</v>
      </c>
      <c r="F85" s="117" t="s">
        <v>206</v>
      </c>
      <c r="H85" s="119">
        <f>ROUND(E85*G85, 2)</f>
        <v>0</v>
      </c>
      <c r="J85" s="119">
        <f t="shared" si="7"/>
        <v>0</v>
      </c>
      <c r="O85" s="117">
        <v>20</v>
      </c>
      <c r="P85" s="117" t="s">
        <v>143</v>
      </c>
      <c r="V85" s="121" t="s">
        <v>180</v>
      </c>
    </row>
    <row r="86" spans="1:22" ht="25.5">
      <c r="A86" s="114">
        <v>52</v>
      </c>
      <c r="B86" s="115" t="s">
        <v>233</v>
      </c>
      <c r="C86" s="116" t="s">
        <v>264</v>
      </c>
      <c r="D86" s="123" t="s">
        <v>265</v>
      </c>
      <c r="E86" s="118">
        <v>1.3879999999999999</v>
      </c>
      <c r="F86" s="117" t="s">
        <v>206</v>
      </c>
      <c r="H86" s="119">
        <f>ROUND(E86*G86, 2)</f>
        <v>0</v>
      </c>
      <c r="J86" s="119">
        <f t="shared" si="7"/>
        <v>0</v>
      </c>
      <c r="O86" s="117">
        <v>20</v>
      </c>
      <c r="P86" s="117" t="s">
        <v>143</v>
      </c>
      <c r="V86" s="121" t="s">
        <v>180</v>
      </c>
    </row>
    <row r="87" spans="1:22">
      <c r="D87" s="134" t="s">
        <v>266</v>
      </c>
      <c r="E87" s="135">
        <f>J87</f>
        <v>0</v>
      </c>
      <c r="H87" s="135">
        <f>SUM(H76:H86)</f>
        <v>0</v>
      </c>
      <c r="I87" s="135">
        <f>SUM(I76:I86)</f>
        <v>0</v>
      </c>
      <c r="J87" s="135">
        <f>SUM(J76:J86)</f>
        <v>0</v>
      </c>
      <c r="L87" s="136">
        <f>SUM(L76:L86)</f>
        <v>4.2350000000000006E-2</v>
      </c>
      <c r="N87" s="137">
        <f>SUM(N76:N86)</f>
        <v>5.6000000000000008E-2</v>
      </c>
    </row>
    <row r="89" spans="1:22">
      <c r="B89" s="116" t="s">
        <v>96</v>
      </c>
    </row>
    <row r="90" spans="1:22" ht="25.5">
      <c r="A90" s="114">
        <v>53</v>
      </c>
      <c r="B90" s="115" t="s">
        <v>267</v>
      </c>
      <c r="C90" s="116" t="s">
        <v>268</v>
      </c>
      <c r="D90" s="123" t="s">
        <v>269</v>
      </c>
      <c r="E90" s="118">
        <v>4.8</v>
      </c>
      <c r="F90" s="117" t="s">
        <v>142</v>
      </c>
      <c r="H90" s="119">
        <f>ROUND(E90*G90, 2)</f>
        <v>0</v>
      </c>
      <c r="J90" s="119">
        <f>ROUND(E90*G90, 2)</f>
        <v>0</v>
      </c>
      <c r="K90" s="120">
        <v>2.051E-2</v>
      </c>
      <c r="L90" s="120">
        <f>E90*K90</f>
        <v>9.8447999999999994E-2</v>
      </c>
      <c r="O90" s="117">
        <v>20</v>
      </c>
      <c r="P90" s="117" t="s">
        <v>143</v>
      </c>
      <c r="V90" s="121" t="s">
        <v>180</v>
      </c>
    </row>
    <row r="91" spans="1:22">
      <c r="D91" s="134" t="s">
        <v>270</v>
      </c>
      <c r="E91" s="135">
        <f>J91</f>
        <v>0</v>
      </c>
      <c r="H91" s="135">
        <f>SUM(H89:H90)</f>
        <v>0</v>
      </c>
      <c r="I91" s="135">
        <f>SUM(I89:I90)</f>
        <v>0</v>
      </c>
      <c r="J91" s="135">
        <f>SUM(J89:J90)</f>
        <v>0</v>
      </c>
      <c r="L91" s="136">
        <f>SUM(L89:L90)</f>
        <v>9.8447999999999994E-2</v>
      </c>
      <c r="N91" s="137">
        <f>SUM(N89:N90)</f>
        <v>0</v>
      </c>
    </row>
    <row r="93" spans="1:22">
      <c r="B93" s="116" t="s">
        <v>97</v>
      </c>
    </row>
    <row r="94" spans="1:22">
      <c r="A94" s="114">
        <v>54</v>
      </c>
      <c r="B94" s="115" t="s">
        <v>271</v>
      </c>
      <c r="C94" s="116" t="s">
        <v>272</v>
      </c>
      <c r="D94" s="123" t="s">
        <v>273</v>
      </c>
      <c r="E94" s="118">
        <v>1</v>
      </c>
      <c r="F94" s="117" t="s">
        <v>183</v>
      </c>
      <c r="H94" s="119">
        <f>ROUND(E94*G94, 2)</f>
        <v>0</v>
      </c>
      <c r="J94" s="119">
        <f>ROUND(E94*G94, 2)</f>
        <v>0</v>
      </c>
      <c r="O94" s="117">
        <v>20</v>
      </c>
      <c r="P94" s="117" t="s">
        <v>143</v>
      </c>
      <c r="V94" s="121" t="s">
        <v>180</v>
      </c>
    </row>
    <row r="95" spans="1:22">
      <c r="A95" s="114">
        <v>55</v>
      </c>
      <c r="B95" s="115" t="s">
        <v>215</v>
      </c>
      <c r="C95" s="116" t="s">
        <v>274</v>
      </c>
      <c r="D95" s="123" t="s">
        <v>275</v>
      </c>
      <c r="E95" s="118">
        <v>1</v>
      </c>
      <c r="F95" s="117" t="s">
        <v>212</v>
      </c>
      <c r="I95" s="119">
        <f>ROUND(E95*G95, 2)</f>
        <v>0</v>
      </c>
      <c r="J95" s="119">
        <f>ROUND(E95*G95, 2)</f>
        <v>0</v>
      </c>
      <c r="K95" s="120">
        <v>0.11799999999999999</v>
      </c>
      <c r="L95" s="120">
        <f>E95*K95</f>
        <v>0.11799999999999999</v>
      </c>
      <c r="O95" s="117">
        <v>20</v>
      </c>
      <c r="P95" s="117" t="s">
        <v>143</v>
      </c>
      <c r="V95" s="121" t="s">
        <v>53</v>
      </c>
    </row>
    <row r="96" spans="1:22" ht="25.5">
      <c r="A96" s="114">
        <v>56</v>
      </c>
      <c r="B96" s="115" t="s">
        <v>271</v>
      </c>
      <c r="C96" s="116" t="s">
        <v>276</v>
      </c>
      <c r="D96" s="123" t="s">
        <v>277</v>
      </c>
      <c r="E96" s="118">
        <v>1</v>
      </c>
      <c r="F96" s="117" t="s">
        <v>183</v>
      </c>
      <c r="H96" s="119">
        <f>ROUND(E96*G96, 2)</f>
        <v>0</v>
      </c>
      <c r="J96" s="119">
        <f>ROUND(E96*G96, 2)</f>
        <v>0</v>
      </c>
      <c r="M96" s="118">
        <v>0.13100000000000001</v>
      </c>
      <c r="N96" s="118">
        <f>E96*M96</f>
        <v>0.13100000000000001</v>
      </c>
      <c r="O96" s="117">
        <v>20</v>
      </c>
      <c r="P96" s="117" t="s">
        <v>143</v>
      </c>
      <c r="V96" s="121" t="s">
        <v>180</v>
      </c>
    </row>
    <row r="97" spans="1:22">
      <c r="D97" s="134" t="s">
        <v>278</v>
      </c>
      <c r="E97" s="135">
        <f>J97</f>
        <v>0</v>
      </c>
      <c r="H97" s="135">
        <f>SUM(H93:H96)</f>
        <v>0</v>
      </c>
      <c r="I97" s="135">
        <f>SUM(I93:I96)</f>
        <v>0</v>
      </c>
      <c r="J97" s="135">
        <f>SUM(J93:J96)</f>
        <v>0</v>
      </c>
      <c r="L97" s="136">
        <f>SUM(L93:L96)</f>
        <v>0.11799999999999999</v>
      </c>
      <c r="N97" s="137">
        <f>SUM(N93:N96)</f>
        <v>0.13100000000000001</v>
      </c>
    </row>
    <row r="99" spans="1:22">
      <c r="B99" s="116" t="s">
        <v>98</v>
      </c>
    </row>
    <row r="100" spans="1:22">
      <c r="A100" s="114">
        <v>57</v>
      </c>
      <c r="B100" s="115" t="s">
        <v>279</v>
      </c>
      <c r="C100" s="116" t="s">
        <v>280</v>
      </c>
      <c r="D100" s="123" t="s">
        <v>281</v>
      </c>
      <c r="E100" s="118">
        <v>13.7</v>
      </c>
      <c r="F100" s="117" t="s">
        <v>155</v>
      </c>
      <c r="H100" s="119">
        <f>ROUND(E100*G100, 2)</f>
        <v>0</v>
      </c>
      <c r="J100" s="119">
        <f t="shared" ref="J100:J105" si="8">ROUND(E100*G100, 2)</f>
        <v>0</v>
      </c>
      <c r="K100" s="120">
        <v>5.1200000000000004E-3</v>
      </c>
      <c r="L100" s="120">
        <f>E100*K100</f>
        <v>7.0143999999999998E-2</v>
      </c>
      <c r="O100" s="117">
        <v>20</v>
      </c>
      <c r="P100" s="117" t="s">
        <v>143</v>
      </c>
      <c r="V100" s="121" t="s">
        <v>180</v>
      </c>
    </row>
    <row r="101" spans="1:22">
      <c r="A101" s="114">
        <v>58</v>
      </c>
      <c r="B101" s="115" t="s">
        <v>279</v>
      </c>
      <c r="C101" s="116" t="s">
        <v>282</v>
      </c>
      <c r="D101" s="123" t="s">
        <v>283</v>
      </c>
      <c r="E101" s="118">
        <v>10.15</v>
      </c>
      <c r="F101" s="117" t="s">
        <v>142</v>
      </c>
      <c r="H101" s="119">
        <f>ROUND(E101*G101, 2)</f>
        <v>0</v>
      </c>
      <c r="J101" s="119">
        <f t="shared" si="8"/>
        <v>0</v>
      </c>
      <c r="K101" s="120">
        <v>5.6999999999999998E-4</v>
      </c>
      <c r="L101" s="120">
        <f>E101*K101</f>
        <v>5.7854999999999998E-3</v>
      </c>
      <c r="O101" s="117">
        <v>20</v>
      </c>
      <c r="P101" s="117" t="s">
        <v>143</v>
      </c>
      <c r="V101" s="121" t="s">
        <v>180</v>
      </c>
    </row>
    <row r="102" spans="1:22">
      <c r="A102" s="114">
        <v>59</v>
      </c>
      <c r="B102" s="115" t="s">
        <v>279</v>
      </c>
      <c r="C102" s="116" t="s">
        <v>284</v>
      </c>
      <c r="D102" s="123" t="s">
        <v>285</v>
      </c>
      <c r="E102" s="118">
        <v>8.7799999999999994</v>
      </c>
      <c r="F102" s="117" t="s">
        <v>142</v>
      </c>
      <c r="H102" s="119">
        <f>ROUND(E102*G102, 2)</f>
        <v>0</v>
      </c>
      <c r="J102" s="119">
        <f t="shared" si="8"/>
        <v>0</v>
      </c>
      <c r="K102" s="120">
        <v>5.0229999999999997E-2</v>
      </c>
      <c r="L102" s="120">
        <f>E102*K102</f>
        <v>0.44101939999999995</v>
      </c>
      <c r="O102" s="117">
        <v>20</v>
      </c>
      <c r="P102" s="117" t="s">
        <v>143</v>
      </c>
      <c r="V102" s="121" t="s">
        <v>180</v>
      </c>
    </row>
    <row r="103" spans="1:22">
      <c r="A103" s="114">
        <v>60</v>
      </c>
      <c r="B103" s="115" t="s">
        <v>215</v>
      </c>
      <c r="C103" s="116" t="s">
        <v>286</v>
      </c>
      <c r="D103" s="123" t="s">
        <v>287</v>
      </c>
      <c r="E103" s="118">
        <v>10.4</v>
      </c>
      <c r="F103" s="117" t="s">
        <v>142</v>
      </c>
      <c r="I103" s="119">
        <f>ROUND(E103*G103, 2)</f>
        <v>0</v>
      </c>
      <c r="J103" s="119">
        <f t="shared" si="8"/>
        <v>0</v>
      </c>
      <c r="K103" s="120">
        <v>1.6E-2</v>
      </c>
      <c r="L103" s="120">
        <f>E103*K103</f>
        <v>0.16640000000000002</v>
      </c>
      <c r="O103" s="117">
        <v>20</v>
      </c>
      <c r="P103" s="117" t="s">
        <v>143</v>
      </c>
      <c r="V103" s="121" t="s">
        <v>53</v>
      </c>
    </row>
    <row r="104" spans="1:22" ht="25.5">
      <c r="A104" s="114">
        <v>61</v>
      </c>
      <c r="B104" s="115" t="s">
        <v>279</v>
      </c>
      <c r="C104" s="116" t="s">
        <v>288</v>
      </c>
      <c r="D104" s="123" t="s">
        <v>289</v>
      </c>
      <c r="E104" s="118">
        <v>3.51</v>
      </c>
      <c r="F104" s="117" t="s">
        <v>206</v>
      </c>
      <c r="H104" s="119">
        <f>ROUND(E104*G104, 2)</f>
        <v>0</v>
      </c>
      <c r="J104" s="119">
        <f t="shared" si="8"/>
        <v>0</v>
      </c>
      <c r="O104" s="117">
        <v>20</v>
      </c>
      <c r="P104" s="117" t="s">
        <v>143</v>
      </c>
      <c r="V104" s="121" t="s">
        <v>180</v>
      </c>
    </row>
    <row r="105" spans="1:22" ht="25.5">
      <c r="A105" s="114">
        <v>62</v>
      </c>
      <c r="B105" s="115" t="s">
        <v>279</v>
      </c>
      <c r="C105" s="116" t="s">
        <v>290</v>
      </c>
      <c r="D105" s="123" t="s">
        <v>291</v>
      </c>
      <c r="E105" s="118">
        <v>3.51</v>
      </c>
      <c r="F105" s="117" t="s">
        <v>206</v>
      </c>
      <c r="H105" s="119">
        <f>ROUND(E105*G105, 2)</f>
        <v>0</v>
      </c>
      <c r="J105" s="119">
        <f t="shared" si="8"/>
        <v>0</v>
      </c>
      <c r="O105" s="117">
        <v>20</v>
      </c>
      <c r="P105" s="117" t="s">
        <v>143</v>
      </c>
      <c r="V105" s="121" t="s">
        <v>180</v>
      </c>
    </row>
    <row r="106" spans="1:22">
      <c r="D106" s="134" t="s">
        <v>292</v>
      </c>
      <c r="E106" s="135">
        <f>J106</f>
        <v>0</v>
      </c>
      <c r="H106" s="135">
        <f>SUM(H99:H105)</f>
        <v>0</v>
      </c>
      <c r="I106" s="135">
        <f>SUM(I99:I105)</f>
        <v>0</v>
      </c>
      <c r="J106" s="135">
        <f>SUM(J99:J105)</f>
        <v>0</v>
      </c>
      <c r="L106" s="136">
        <f>SUM(L99:L105)</f>
        <v>0.68334889999999993</v>
      </c>
      <c r="N106" s="137">
        <f>SUM(N99:N105)</f>
        <v>0</v>
      </c>
    </row>
    <row r="108" spans="1:22">
      <c r="B108" s="116" t="s">
        <v>99</v>
      </c>
    </row>
    <row r="109" spans="1:22">
      <c r="A109" s="114">
        <v>63</v>
      </c>
      <c r="B109" s="115" t="s">
        <v>279</v>
      </c>
      <c r="C109" s="116" t="s">
        <v>293</v>
      </c>
      <c r="D109" s="123" t="s">
        <v>294</v>
      </c>
      <c r="E109" s="118">
        <v>8.1999999999999993</v>
      </c>
      <c r="F109" s="117" t="s">
        <v>142</v>
      </c>
      <c r="H109" s="119">
        <f>ROUND(E109*G109, 2)</f>
        <v>0</v>
      </c>
      <c r="J109" s="119">
        <f>ROUND(E109*G109, 2)</f>
        <v>0</v>
      </c>
      <c r="K109" s="120">
        <v>3.9120000000000002E-2</v>
      </c>
      <c r="L109" s="120">
        <f>E109*K109</f>
        <v>0.32078400000000001</v>
      </c>
      <c r="O109" s="117">
        <v>20</v>
      </c>
      <c r="P109" s="117" t="s">
        <v>143</v>
      </c>
      <c r="V109" s="121" t="s">
        <v>180</v>
      </c>
    </row>
    <row r="110" spans="1:22">
      <c r="A110" s="114">
        <v>64</v>
      </c>
      <c r="B110" s="115" t="s">
        <v>215</v>
      </c>
      <c r="C110" s="116" t="s">
        <v>295</v>
      </c>
      <c r="D110" s="123" t="s">
        <v>296</v>
      </c>
      <c r="E110" s="118">
        <v>8.36</v>
      </c>
      <c r="F110" s="117" t="s">
        <v>142</v>
      </c>
      <c r="I110" s="119">
        <f>ROUND(E110*G110, 2)</f>
        <v>0</v>
      </c>
      <c r="J110" s="119">
        <f>ROUND(E110*G110, 2)</f>
        <v>0</v>
      </c>
      <c r="K110" s="120">
        <v>9.4999999999999998E-3</v>
      </c>
      <c r="L110" s="120">
        <f>E110*K110</f>
        <v>7.9419999999999991E-2</v>
      </c>
      <c r="O110" s="117">
        <v>20</v>
      </c>
      <c r="P110" s="117" t="s">
        <v>143</v>
      </c>
      <c r="V110" s="121" t="s">
        <v>53</v>
      </c>
    </row>
    <row r="111" spans="1:22">
      <c r="A111" s="114">
        <v>65</v>
      </c>
      <c r="B111" s="115" t="s">
        <v>279</v>
      </c>
      <c r="C111" s="116" t="s">
        <v>297</v>
      </c>
      <c r="D111" s="123" t="s">
        <v>283</v>
      </c>
      <c r="E111" s="118">
        <v>8.1999999999999993</v>
      </c>
      <c r="F111" s="117" t="s">
        <v>142</v>
      </c>
      <c r="H111" s="119">
        <f>ROUND(E111*G111, 2)</f>
        <v>0</v>
      </c>
      <c r="J111" s="119">
        <f>ROUND(E111*G111, 2)</f>
        <v>0</v>
      </c>
      <c r="K111" s="120">
        <v>2.7E-4</v>
      </c>
      <c r="L111" s="120">
        <f>E111*K111</f>
        <v>2.2139999999999998E-3</v>
      </c>
      <c r="O111" s="117">
        <v>20</v>
      </c>
      <c r="P111" s="117" t="s">
        <v>143</v>
      </c>
      <c r="V111" s="121" t="s">
        <v>180</v>
      </c>
    </row>
    <row r="112" spans="1:22" ht="25.5">
      <c r="A112" s="114">
        <v>66</v>
      </c>
      <c r="B112" s="115" t="s">
        <v>279</v>
      </c>
      <c r="C112" s="116" t="s">
        <v>298</v>
      </c>
      <c r="D112" s="123" t="s">
        <v>299</v>
      </c>
      <c r="E112" s="118">
        <v>3.2879999999999998</v>
      </c>
      <c r="F112" s="117" t="s">
        <v>206</v>
      </c>
      <c r="H112" s="119">
        <f>ROUND(E112*G112, 2)</f>
        <v>0</v>
      </c>
      <c r="J112" s="119">
        <f>ROUND(E112*G112, 2)</f>
        <v>0</v>
      </c>
      <c r="O112" s="117">
        <v>20</v>
      </c>
      <c r="P112" s="117" t="s">
        <v>143</v>
      </c>
      <c r="V112" s="121" t="s">
        <v>180</v>
      </c>
    </row>
    <row r="113" spans="1:22" ht="25.5">
      <c r="A113" s="114">
        <v>67</v>
      </c>
      <c r="B113" s="115" t="s">
        <v>279</v>
      </c>
      <c r="C113" s="116" t="s">
        <v>300</v>
      </c>
      <c r="D113" s="123" t="s">
        <v>301</v>
      </c>
      <c r="E113" s="118">
        <v>3.2879999999999998</v>
      </c>
      <c r="F113" s="117" t="s">
        <v>206</v>
      </c>
      <c r="H113" s="119">
        <f>ROUND(E113*G113, 2)</f>
        <v>0</v>
      </c>
      <c r="J113" s="119">
        <f>ROUND(E113*G113, 2)</f>
        <v>0</v>
      </c>
      <c r="O113" s="117">
        <v>20</v>
      </c>
      <c r="P113" s="117" t="s">
        <v>143</v>
      </c>
      <c r="V113" s="121" t="s">
        <v>180</v>
      </c>
    </row>
    <row r="114" spans="1:22">
      <c r="D114" s="134" t="s">
        <v>302</v>
      </c>
      <c r="E114" s="135">
        <f>J114</f>
        <v>0</v>
      </c>
      <c r="H114" s="135">
        <f>SUM(H108:H113)</f>
        <v>0</v>
      </c>
      <c r="I114" s="135">
        <f>SUM(I108:I113)</f>
        <v>0</v>
      </c>
      <c r="J114" s="135">
        <f>SUM(J108:J113)</f>
        <v>0</v>
      </c>
      <c r="L114" s="136">
        <f>SUM(L108:L113)</f>
        <v>0.402418</v>
      </c>
      <c r="N114" s="137">
        <f>SUM(N108:N113)</f>
        <v>0</v>
      </c>
    </row>
    <row r="116" spans="1:22">
      <c r="B116" s="116" t="s">
        <v>100</v>
      </c>
    </row>
    <row r="117" spans="1:22" ht="25.5">
      <c r="A117" s="114">
        <v>68</v>
      </c>
      <c r="B117" s="115" t="s">
        <v>303</v>
      </c>
      <c r="C117" s="116" t="s">
        <v>304</v>
      </c>
      <c r="D117" s="123" t="s">
        <v>305</v>
      </c>
      <c r="E117" s="118">
        <v>1.2</v>
      </c>
      <c r="F117" s="117" t="s">
        <v>142</v>
      </c>
      <c r="H117" s="119">
        <f>ROUND(E117*G117, 2)</f>
        <v>0</v>
      </c>
      <c r="J117" s="119">
        <f>ROUND(E117*G117, 2)</f>
        <v>0</v>
      </c>
      <c r="K117" s="120">
        <v>2.5999999999999998E-4</v>
      </c>
      <c r="L117" s="120">
        <f>E117*K117</f>
        <v>3.1199999999999994E-4</v>
      </c>
      <c r="O117" s="117">
        <v>20</v>
      </c>
      <c r="P117" s="117" t="s">
        <v>143</v>
      </c>
      <c r="V117" s="121" t="s">
        <v>180</v>
      </c>
    </row>
    <row r="118" spans="1:22">
      <c r="A118" s="114">
        <v>69</v>
      </c>
      <c r="B118" s="115" t="s">
        <v>303</v>
      </c>
      <c r="C118" s="116" t="s">
        <v>306</v>
      </c>
      <c r="D118" s="123" t="s">
        <v>307</v>
      </c>
      <c r="E118" s="118">
        <v>1.2</v>
      </c>
      <c r="F118" s="117" t="s">
        <v>142</v>
      </c>
      <c r="H118" s="119">
        <f>ROUND(E118*G118, 2)</f>
        <v>0</v>
      </c>
      <c r="J118" s="119">
        <f>ROUND(E118*G118, 2)</f>
        <v>0</v>
      </c>
      <c r="K118" s="120">
        <v>8.0000000000000007E-5</v>
      </c>
      <c r="L118" s="120">
        <f>E118*K118</f>
        <v>9.6000000000000002E-5</v>
      </c>
      <c r="O118" s="117">
        <v>20</v>
      </c>
      <c r="P118" s="117" t="s">
        <v>143</v>
      </c>
      <c r="V118" s="121" t="s">
        <v>180</v>
      </c>
    </row>
    <row r="119" spans="1:22" ht="25.5">
      <c r="A119" s="114">
        <v>70</v>
      </c>
      <c r="B119" s="115" t="s">
        <v>303</v>
      </c>
      <c r="C119" s="116" t="s">
        <v>308</v>
      </c>
      <c r="D119" s="123" t="s">
        <v>309</v>
      </c>
      <c r="E119" s="118">
        <v>10.56</v>
      </c>
      <c r="F119" s="117" t="s">
        <v>142</v>
      </c>
      <c r="H119" s="119">
        <f>ROUND(E119*G119, 2)</f>
        <v>0</v>
      </c>
      <c r="J119" s="119">
        <f>ROUND(E119*G119, 2)</f>
        <v>0</v>
      </c>
      <c r="K119" s="120">
        <v>9.7999999999999997E-4</v>
      </c>
      <c r="L119" s="120">
        <f>E119*K119</f>
        <v>1.03488E-2</v>
      </c>
      <c r="O119" s="117">
        <v>20</v>
      </c>
      <c r="P119" s="117" t="s">
        <v>143</v>
      </c>
      <c r="V119" s="121" t="s">
        <v>180</v>
      </c>
    </row>
    <row r="120" spans="1:22">
      <c r="D120" s="134" t="s">
        <v>310</v>
      </c>
      <c r="E120" s="135">
        <f>J120</f>
        <v>0</v>
      </c>
      <c r="H120" s="135">
        <f>SUM(H116:H119)</f>
        <v>0</v>
      </c>
      <c r="I120" s="135">
        <f>SUM(I116:I119)</f>
        <v>0</v>
      </c>
      <c r="J120" s="135">
        <f>SUM(J116:J119)</f>
        <v>0</v>
      </c>
      <c r="L120" s="136">
        <f>SUM(L116:L119)</f>
        <v>1.07568E-2</v>
      </c>
      <c r="N120" s="137">
        <f>SUM(N116:N119)</f>
        <v>0</v>
      </c>
    </row>
    <row r="122" spans="1:22">
      <c r="B122" s="116" t="s">
        <v>101</v>
      </c>
    </row>
    <row r="123" spans="1:22" ht="25.5">
      <c r="A123" s="114">
        <v>71</v>
      </c>
      <c r="B123" s="115" t="s">
        <v>311</v>
      </c>
      <c r="C123" s="116" t="s">
        <v>312</v>
      </c>
      <c r="D123" s="123" t="s">
        <v>313</v>
      </c>
      <c r="E123" s="118">
        <v>42.2</v>
      </c>
      <c r="F123" s="117" t="s">
        <v>142</v>
      </c>
      <c r="H123" s="119">
        <f>ROUND(E123*G123, 2)</f>
        <v>0</v>
      </c>
      <c r="J123" s="119">
        <f>ROUND(E123*G123, 2)</f>
        <v>0</v>
      </c>
      <c r="K123" s="120">
        <v>2.9999999999999997E-4</v>
      </c>
      <c r="L123" s="120">
        <f>E123*K123</f>
        <v>1.2659999999999999E-2</v>
      </c>
      <c r="O123" s="117">
        <v>20</v>
      </c>
      <c r="P123" s="117" t="s">
        <v>143</v>
      </c>
      <c r="V123" s="121" t="s">
        <v>180</v>
      </c>
    </row>
    <row r="124" spans="1:22">
      <c r="D124" s="134" t="s">
        <v>314</v>
      </c>
      <c r="E124" s="135">
        <f>J124</f>
        <v>0</v>
      </c>
      <c r="H124" s="135">
        <f>SUM(H122:H123)</f>
        <v>0</v>
      </c>
      <c r="I124" s="135">
        <f>SUM(I122:I123)</f>
        <v>0</v>
      </c>
      <c r="J124" s="135">
        <f>SUM(J122:J123)</f>
        <v>0</v>
      </c>
      <c r="L124" s="136">
        <f>SUM(L122:L123)</f>
        <v>1.2659999999999999E-2</v>
      </c>
      <c r="N124" s="137">
        <f>SUM(N122:N123)</f>
        <v>0</v>
      </c>
    </row>
    <row r="126" spans="1:22">
      <c r="D126" s="134" t="s">
        <v>102</v>
      </c>
      <c r="E126" s="137">
        <f>J126</f>
        <v>0</v>
      </c>
      <c r="H126" s="135">
        <f>+H43+H53+H66+H74+H87+H91+H97+H106+H114+H120+H124</f>
        <v>0</v>
      </c>
      <c r="I126" s="135">
        <f>+I43+I53+I66+I74+I87+I91+I97+I106+I114+I120+I124</f>
        <v>0</v>
      </c>
      <c r="J126" s="135">
        <f>+J43+J53+J66+J74+J87+J91+J97+J106+J114+J120+J124</f>
        <v>0</v>
      </c>
      <c r="L126" s="136">
        <f>+L43+L53+L66+L74+L87+L91+L97+L106+L114+L120+L124</f>
        <v>1.5020066999999997</v>
      </c>
      <c r="N126" s="137">
        <f>+N43+N53+N66+N74+N87+N91+N97+N106+N114+N120+N124</f>
        <v>0.23500000000000001</v>
      </c>
    </row>
    <row r="128" spans="1:22">
      <c r="B128" s="133" t="s">
        <v>315</v>
      </c>
    </row>
    <row r="129" spans="1:22">
      <c r="B129" s="116" t="s">
        <v>103</v>
      </c>
    </row>
    <row r="130" spans="1:22">
      <c r="A130" s="114">
        <v>72</v>
      </c>
      <c r="B130" s="115" t="s">
        <v>316</v>
      </c>
      <c r="C130" s="116" t="s">
        <v>317</v>
      </c>
      <c r="D130" s="123" t="s">
        <v>318</v>
      </c>
      <c r="E130" s="118">
        <v>3</v>
      </c>
      <c r="F130" s="117" t="s">
        <v>183</v>
      </c>
      <c r="H130" s="119">
        <f>ROUND(E130*G130, 2)</f>
        <v>0</v>
      </c>
      <c r="J130" s="119">
        <f>ROUND(E130*G130, 2)</f>
        <v>0</v>
      </c>
      <c r="O130" s="117">
        <v>20</v>
      </c>
      <c r="P130" s="117" t="s">
        <v>143</v>
      </c>
      <c r="V130" s="121" t="s">
        <v>31</v>
      </c>
    </row>
    <row r="131" spans="1:22" ht="25.5">
      <c r="A131" s="114">
        <v>73</v>
      </c>
      <c r="B131" s="115" t="s">
        <v>316</v>
      </c>
      <c r="C131" s="116" t="s">
        <v>319</v>
      </c>
      <c r="D131" s="123" t="s">
        <v>320</v>
      </c>
      <c r="E131" s="118">
        <v>24.5</v>
      </c>
      <c r="F131" s="117" t="s">
        <v>155</v>
      </c>
      <c r="H131" s="119">
        <f>ROUND(E131*G131, 2)</f>
        <v>0</v>
      </c>
      <c r="J131" s="119">
        <f>ROUND(E131*G131, 2)</f>
        <v>0</v>
      </c>
      <c r="O131" s="117">
        <v>20</v>
      </c>
      <c r="P131" s="117" t="s">
        <v>143</v>
      </c>
      <c r="V131" s="121" t="s">
        <v>31</v>
      </c>
    </row>
    <row r="132" spans="1:22">
      <c r="A132" s="114">
        <v>74</v>
      </c>
      <c r="B132" s="115" t="s">
        <v>316</v>
      </c>
      <c r="C132" s="116" t="s">
        <v>321</v>
      </c>
      <c r="D132" s="123" t="s">
        <v>322</v>
      </c>
      <c r="E132" s="118">
        <v>5</v>
      </c>
      <c r="F132" s="117" t="s">
        <v>183</v>
      </c>
      <c r="H132" s="119">
        <f>ROUND(E132*G132, 2)</f>
        <v>0</v>
      </c>
      <c r="J132" s="119">
        <f>ROUND(E132*G132, 2)</f>
        <v>0</v>
      </c>
      <c r="O132" s="117">
        <v>20</v>
      </c>
      <c r="P132" s="117" t="s">
        <v>143</v>
      </c>
      <c r="V132" s="121" t="s">
        <v>31</v>
      </c>
    </row>
    <row r="133" spans="1:22">
      <c r="D133" s="134" t="s">
        <v>323</v>
      </c>
      <c r="E133" s="135">
        <f>J133</f>
        <v>0</v>
      </c>
      <c r="H133" s="135">
        <f>SUM(H128:H132)</f>
        <v>0</v>
      </c>
      <c r="I133" s="135">
        <f>SUM(I128:I132)</f>
        <v>0</v>
      </c>
      <c r="J133" s="135">
        <f>SUM(J128:J132)</f>
        <v>0</v>
      </c>
      <c r="L133" s="136">
        <f>SUM(L128:L132)</f>
        <v>0</v>
      </c>
      <c r="N133" s="137">
        <f>SUM(N128:N132)</f>
        <v>0</v>
      </c>
    </row>
    <row r="135" spans="1:22">
      <c r="D135" s="134" t="s">
        <v>104</v>
      </c>
      <c r="E135" s="135">
        <f>J135</f>
        <v>0</v>
      </c>
      <c r="H135" s="135">
        <f>+H133</f>
        <v>0</v>
      </c>
      <c r="I135" s="135">
        <f>+I133</f>
        <v>0</v>
      </c>
      <c r="J135" s="135">
        <f>+J133</f>
        <v>0</v>
      </c>
      <c r="L135" s="136">
        <f>+L133</f>
        <v>0</v>
      </c>
      <c r="N135" s="137">
        <f>+N133</f>
        <v>0</v>
      </c>
    </row>
    <row r="137" spans="1:22">
      <c r="D137" s="138" t="s">
        <v>105</v>
      </c>
      <c r="E137" s="135">
        <f>J137</f>
        <v>0</v>
      </c>
      <c r="H137" s="135">
        <f>+H33+H126+H135</f>
        <v>0</v>
      </c>
      <c r="I137" s="135">
        <f>+I33+I126+I135</f>
        <v>0</v>
      </c>
      <c r="J137" s="135">
        <f>+J33+J126+J135</f>
        <v>0</v>
      </c>
      <c r="L137" s="136">
        <f>+L33+L126+L135</f>
        <v>1.9243464999999997</v>
      </c>
      <c r="N137" s="137">
        <f>+N33+N126+N135</f>
        <v>1.1814200000000001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2009-04-24T07:21:38Z</cp:lastPrinted>
  <dcterms:created xsi:type="dcterms:W3CDTF">1999-04-06T07:39:42Z</dcterms:created>
  <dcterms:modified xsi:type="dcterms:W3CDTF">2016-06-14T13:25:35Z</dcterms:modified>
</cp:coreProperties>
</file>