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  <sheet name="Bleskozvod" sheetId="4" r:id="rId4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F17" i="1"/>
  <c r="F18" i="1"/>
  <c r="F19" i="1"/>
  <c r="D20" i="1"/>
  <c r="J20" i="1"/>
  <c r="F26" i="1"/>
  <c r="J26" i="1"/>
  <c r="I30" i="1"/>
  <c r="J30" i="1"/>
  <c r="J14" i="3"/>
  <c r="J25" i="3"/>
  <c r="J15" i="3"/>
  <c r="J16" i="3"/>
  <c r="J17" i="3"/>
  <c r="J18" i="3"/>
  <c r="J19" i="3"/>
  <c r="J20" i="3"/>
  <c r="J21" i="3"/>
  <c r="J22" i="3"/>
  <c r="J23" i="3"/>
  <c r="J24" i="3"/>
  <c r="J31" i="3"/>
  <c r="J32" i="3"/>
  <c r="J33" i="3"/>
  <c r="J34" i="3"/>
  <c r="J35" i="3"/>
  <c r="J36" i="3"/>
  <c r="J37" i="3"/>
  <c r="J38" i="3"/>
  <c r="J41" i="3"/>
  <c r="J42" i="3"/>
  <c r="J43" i="3"/>
  <c r="J44" i="3"/>
  <c r="J45" i="3"/>
  <c r="J46" i="3"/>
  <c r="J47" i="3"/>
  <c r="J48" i="3"/>
  <c r="E48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D17" i="2"/>
  <c r="J73" i="3"/>
  <c r="J74" i="3"/>
  <c r="E74" i="3"/>
  <c r="J77" i="3"/>
  <c r="J78" i="3"/>
  <c r="J83" i="3"/>
  <c r="J79" i="3"/>
  <c r="J80" i="3"/>
  <c r="J81" i="3"/>
  <c r="J82" i="3"/>
  <c r="J86" i="3"/>
  <c r="J89" i="3"/>
  <c r="J87" i="3"/>
  <c r="J88" i="3"/>
  <c r="J92" i="3"/>
  <c r="D8" i="3"/>
  <c r="H14" i="3"/>
  <c r="H25" i="3"/>
  <c r="H15" i="3"/>
  <c r="L15" i="3"/>
  <c r="L25" i="3"/>
  <c r="H16" i="3"/>
  <c r="H17" i="3"/>
  <c r="H18" i="3"/>
  <c r="H19" i="3"/>
  <c r="H20" i="3"/>
  <c r="H21" i="3"/>
  <c r="H22" i="3"/>
  <c r="H23" i="3"/>
  <c r="H24" i="3"/>
  <c r="I25" i="3"/>
  <c r="N25" i="3"/>
  <c r="F12" i="2"/>
  <c r="I27" i="3"/>
  <c r="I94" i="3"/>
  <c r="C24" i="2"/>
  <c r="N27" i="3"/>
  <c r="H31" i="3"/>
  <c r="H38" i="3"/>
  <c r="I32" i="3"/>
  <c r="I33" i="3"/>
  <c r="H34" i="3"/>
  <c r="L34" i="3"/>
  <c r="I35" i="3"/>
  <c r="I38" i="3"/>
  <c r="L35" i="3"/>
  <c r="L38" i="3"/>
  <c r="L91" i="3"/>
  <c r="E21" i="2"/>
  <c r="H36" i="3"/>
  <c r="H37" i="3"/>
  <c r="E38" i="3"/>
  <c r="N38" i="3"/>
  <c r="H41" i="3"/>
  <c r="H42" i="3"/>
  <c r="I43" i="3"/>
  <c r="L43" i="3"/>
  <c r="H44" i="3"/>
  <c r="N44" i="3"/>
  <c r="N48" i="3"/>
  <c r="H45" i="3"/>
  <c r="L45" i="3"/>
  <c r="H46" i="3"/>
  <c r="H47" i="3"/>
  <c r="H48" i="3"/>
  <c r="I48" i="3"/>
  <c r="L48" i="3"/>
  <c r="E16" i="2"/>
  <c r="G16" i="2"/>
  <c r="H51" i="3"/>
  <c r="L51" i="3"/>
  <c r="H52" i="3"/>
  <c r="L52" i="3"/>
  <c r="H53" i="3"/>
  <c r="L53" i="3"/>
  <c r="H54" i="3"/>
  <c r="L54" i="3"/>
  <c r="H55" i="3"/>
  <c r="L55" i="3"/>
  <c r="H56" i="3"/>
  <c r="N56" i="3"/>
  <c r="N70" i="3"/>
  <c r="F17" i="2"/>
  <c r="H57" i="3"/>
  <c r="L57" i="3"/>
  <c r="H58" i="3"/>
  <c r="N58" i="3"/>
  <c r="H59" i="3"/>
  <c r="H60" i="3"/>
  <c r="L60" i="3"/>
  <c r="H61" i="3"/>
  <c r="N61" i="3"/>
  <c r="H62" i="3"/>
  <c r="L62" i="3"/>
  <c r="H63" i="3"/>
  <c r="N63" i="3"/>
  <c r="H64" i="3"/>
  <c r="N64" i="3"/>
  <c r="H65" i="3"/>
  <c r="L65" i="3"/>
  <c r="H66" i="3"/>
  <c r="N66" i="3"/>
  <c r="H67" i="3"/>
  <c r="L67" i="3"/>
  <c r="H68" i="3"/>
  <c r="H69" i="3"/>
  <c r="H70" i="3"/>
  <c r="B17" i="2"/>
  <c r="I70" i="3"/>
  <c r="L70" i="3"/>
  <c r="E17" i="2"/>
  <c r="G17" i="2"/>
  <c r="H73" i="3"/>
  <c r="L73" i="3"/>
  <c r="H74" i="3"/>
  <c r="I74" i="3"/>
  <c r="L74" i="3"/>
  <c r="E18" i="2"/>
  <c r="N74" i="3"/>
  <c r="G18" i="2"/>
  <c r="H77" i="3"/>
  <c r="N77" i="3"/>
  <c r="N83" i="3"/>
  <c r="F19" i="2"/>
  <c r="H78" i="3"/>
  <c r="L78" i="3"/>
  <c r="I79" i="3"/>
  <c r="L79" i="3"/>
  <c r="I80" i="3"/>
  <c r="H81" i="3"/>
  <c r="H82" i="3"/>
  <c r="H83" i="3"/>
  <c r="I83" i="3"/>
  <c r="L83" i="3"/>
  <c r="H86" i="3"/>
  <c r="L86" i="3"/>
  <c r="H87" i="3"/>
  <c r="L87" i="3"/>
  <c r="H88" i="3"/>
  <c r="L88" i="3"/>
  <c r="H89" i="3"/>
  <c r="B20" i="2"/>
  <c r="I89" i="3"/>
  <c r="L89" i="3"/>
  <c r="N89" i="3"/>
  <c r="I91" i="3"/>
  <c r="C21" i="2"/>
  <c r="E70" i="3"/>
  <c r="B8" i="2"/>
  <c r="C12" i="2"/>
  <c r="G12" i="2"/>
  <c r="C13" i="2"/>
  <c r="G13" i="2"/>
  <c r="F15" i="2"/>
  <c r="B16" i="2"/>
  <c r="C16" i="2"/>
  <c r="D16" i="2"/>
  <c r="C17" i="2"/>
  <c r="B18" i="2"/>
  <c r="C18" i="2"/>
  <c r="D18" i="2"/>
  <c r="F18" i="2"/>
  <c r="B19" i="2"/>
  <c r="C19" i="2"/>
  <c r="E19" i="2"/>
  <c r="G19" i="2"/>
  <c r="C20" i="2"/>
  <c r="E20" i="2"/>
  <c r="F20" i="2"/>
  <c r="G20" i="2"/>
  <c r="C15" i="2"/>
  <c r="D15" i="2"/>
  <c r="H91" i="3"/>
  <c r="B21" i="2"/>
  <c r="B15" i="2"/>
  <c r="L27" i="3"/>
  <c r="E12" i="2"/>
  <c r="H27" i="3"/>
  <c r="B12" i="2"/>
  <c r="E83" i="3"/>
  <c r="J91" i="3"/>
  <c r="D19" i="2"/>
  <c r="D12" i="2"/>
  <c r="J27" i="3"/>
  <c r="E25" i="3"/>
  <c r="N91" i="3"/>
  <c r="F21" i="2"/>
  <c r="F16" i="2"/>
  <c r="G21" i="2"/>
  <c r="G24" i="2"/>
  <c r="E89" i="3"/>
  <c r="D20" i="2"/>
  <c r="E16" i="1"/>
  <c r="E15" i="2"/>
  <c r="G15" i="2"/>
  <c r="F13" i="2"/>
  <c r="F16" i="1"/>
  <c r="E20" i="1"/>
  <c r="D13" i="2"/>
  <c r="J94" i="3"/>
  <c r="E27" i="3"/>
  <c r="B13" i="2"/>
  <c r="H94" i="3"/>
  <c r="B24" i="2"/>
  <c r="L94" i="3"/>
  <c r="E24" i="2"/>
  <c r="E13" i="2"/>
  <c r="E91" i="3"/>
  <c r="D21" i="2"/>
  <c r="N94" i="3"/>
  <c r="F24" i="2"/>
  <c r="D24" i="2"/>
  <c r="F20" i="1"/>
  <c r="J28" i="1"/>
  <c r="E94" i="3"/>
  <c r="I29" i="1"/>
  <c r="J29" i="1"/>
  <c r="J31" i="1"/>
</calcChain>
</file>

<file path=xl/sharedStrings.xml><?xml version="1.0" encoding="utf-8"?>
<sst xmlns="http://schemas.openxmlformats.org/spreadsheetml/2006/main" count="679" uniqueCount="351">
  <si>
    <t xml:space="preserve"> Mesto Rožňava</t>
  </si>
  <si>
    <t>V module</t>
  </si>
  <si>
    <t>Hlavička1</t>
  </si>
  <si>
    <t>Mena</t>
  </si>
  <si>
    <t>Hlavička2</t>
  </si>
  <si>
    <t>Obdobie</t>
  </si>
  <si>
    <t>Stavba :Rekonštrukcia základnej školy Zlatá - Rožňava</t>
  </si>
  <si>
    <t>Miesto:</t>
  </si>
  <si>
    <t>Rozpočet</t>
  </si>
  <si>
    <t>Krycí list rozpočtu v</t>
  </si>
  <si>
    <t>EUR</t>
  </si>
  <si>
    <t>Objekt :SO 04 Telocvičňa</t>
  </si>
  <si>
    <t>JKSO :</t>
  </si>
  <si>
    <t>Čerpanie</t>
  </si>
  <si>
    <t>Krycí list splátky v</t>
  </si>
  <si>
    <t>za obdobie</t>
  </si>
  <si>
    <t>Mesiac 2011</t>
  </si>
  <si>
    <t>Časť :Výmena krytiny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</si>
  <si>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</si>
  <si>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</si>
  <si>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</si>
  <si>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</si>
  <si>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</si>
  <si>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</si>
  <si>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</si>
  <si>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</si>
  <si>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</si>
  <si>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</si>
  <si>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</si>
  <si>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</si>
  <si>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</si>
  <si>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Stavomat - Ing. Máté Barnabáš, 979 01 Rimavská Sobota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</si>
  <si>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</si>
  <si>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</si>
  <si>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</si>
  <si>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</si>
  <si>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</si>
  <si>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</si>
  <si>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</si>
  <si>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</si>
  <si>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</si>
  <si>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</si>
  <si>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</si>
  <si>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</si>
  <si>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</si>
  <si>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</si>
  <si>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</si>
  <si>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</si>
  <si>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</si>
  <si>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</si>
  <si>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</si>
  <si>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</si>
  <si>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</si>
  <si>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</si>
  <si>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</si>
  <si>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</si>
  <si>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</si>
  <si>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</si>
  <si>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</si>
  <si>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</si>
  <si>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</si>
  <si>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</si>
  <si>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</si>
  <si>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</si>
  <si>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</si>
  <si>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</si>
  <si>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</si>
  <si>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</si>
  <si>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</si>
  <si>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</si>
  <si>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</si>
  <si>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</si>
  <si>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</si>
  <si>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</si>
  <si>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</si>
  <si>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</si>
  <si>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</si>
  <si>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>Projektant: Stavomat - Ing. Máté Barnabáš, 979 01 Rimavská Sobota</t>
  </si>
  <si>
    <t xml:space="preserve">JKSO 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</si>
  <si>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</si>
  <si>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</si>
  <si>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</si>
  <si>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</si>
  <si>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</si>
  <si>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</si>
  <si>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</si>
  <si>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</si>
  <si>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</si>
  <si>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</si>
  <si>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</si>
  <si>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9 - OSTATNÉ KONŠTRUKCIE A PRÁCE</t>
  </si>
  <si>
    <t xml:space="preserve">PRÁCE A DODÁVKY HSV  spolu: </t>
  </si>
  <si>
    <t>713 - Izolácie tepelné</t>
  </si>
  <si>
    <t>762 - Konštrukcie tesárske</t>
  </si>
  <si>
    <t>764 - Konštrukcie klampiarske</t>
  </si>
  <si>
    <t>765 - Krytiny tvrdé</t>
  </si>
  <si>
    <t>767 - Konštrukcie doplnk. kovové stavebné</t>
  </si>
  <si>
    <t>783 - Nátery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</si>
  <si>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</si>
  <si>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</si>
  <si>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</si>
  <si>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</si>
  <si>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</si>
  <si>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</si>
  <si>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</si>
  <si>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</si>
  <si>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</si>
  <si>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</si>
  <si>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</si>
  <si>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</si>
  <si>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</si>
  <si>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</si>
  <si>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</si>
  <si>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</si>
  <si>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</si>
  <si>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</si>
  <si>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</si>
  <si>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</si>
  <si>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</si>
  <si>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</si>
  <si>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</si>
  <si>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</si>
  <si>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</si>
  <si>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</si>
  <si>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</si>
  <si>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</si>
  <si>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</si>
  <si>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</si>
  <si>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</si>
  <si>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</si>
  <si>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</si>
  <si>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</si>
  <si>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</si>
  <si>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003</t>
  </si>
  <si>
    <t xml:space="preserve">94194-1031   </t>
  </si>
  <si>
    <t xml:space="preserve">Montáž lešenia ľahk. radového s podlahami š. do 1 m v. do 10 m                                                          </t>
  </si>
  <si>
    <t xml:space="preserve">m2      </t>
  </si>
  <si>
    <t xml:space="preserve">                    </t>
  </si>
  <si>
    <t>45.25.10</t>
  </si>
  <si>
    <t xml:space="preserve">94194-1191   </t>
  </si>
  <si>
    <t xml:space="preserve">Príplatok za prvý a každý ďalší mesiac použitia lešenia k pol. -1031                                                    </t>
  </si>
  <si>
    <t xml:space="preserve">94194-1831   </t>
  </si>
  <si>
    <t xml:space="preserve">Demontáž lešenia ľahk. radového s podlahami š. do 1 m v. do 10 m                                                        </t>
  </si>
  <si>
    <t>013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</si>
  <si>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</si>
  <si>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</si>
  <si>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</si>
  <si>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>45.11.11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</si>
  <si>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</si>
  <si>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</si>
  <si>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</si>
  <si>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</si>
  <si>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</si>
  <si>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</si>
  <si>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</si>
  <si>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</si>
  <si>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</si>
  <si>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</si>
  <si>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99800-9101   </t>
  </si>
  <si>
    <t xml:space="preserve">Presun hmôt samostatne budovaného lešenia                                                                               </t>
  </si>
  <si>
    <t xml:space="preserve">99800-9193   </t>
  </si>
  <si>
    <t xml:space="preserve">Príplatok za zväčšený presun do 500 m                                                                                   </t>
  </si>
  <si>
    <t xml:space="preserve">9 - OSTATNÉ KONŠTRUKCIE A PRÁCE  spolu: </t>
  </si>
  <si>
    <t>PRÁCE A DODÁVKY PSV</t>
  </si>
  <si>
    <t>713</t>
  </si>
  <si>
    <t xml:space="preserve">71311-1111   </t>
  </si>
  <si>
    <t xml:space="preserve">Montáž tep. izolácie stropov, položenie na vrch                                                                         </t>
  </si>
  <si>
    <t>I</t>
  </si>
  <si>
    <t>MAT</t>
  </si>
  <si>
    <t xml:space="preserve">631 5CA161   </t>
  </si>
  <si>
    <t xml:space="preserve">Pás izolačný 50mm                                                                                                       </t>
  </si>
  <si>
    <t xml:space="preserve">631 5CA162   </t>
  </si>
  <si>
    <t xml:space="preserve">Pás izolačný 100mm                                                                                                      </t>
  </si>
  <si>
    <t xml:space="preserve">71319-1410   </t>
  </si>
  <si>
    <t xml:space="preserve">Izolácia tepelná položenie parozábrany z PE folie /Isotec, Tyvek a pod./ hr 0,1m                                        </t>
  </si>
  <si>
    <t xml:space="preserve">611 955080   </t>
  </si>
  <si>
    <t xml:space="preserve">Folia PE 0.20 mm                                                                                                        </t>
  </si>
  <si>
    <t xml:space="preserve">99871-3202   </t>
  </si>
  <si>
    <t xml:space="preserve">Presun hmôt pre izolácie tepelné v objektoch výšky do 12 m                                                              </t>
  </si>
  <si>
    <t xml:space="preserve">%       </t>
  </si>
  <si>
    <t xml:space="preserve">99871-3292   </t>
  </si>
  <si>
    <t xml:space="preserve">Prípl. za zväčšený presun hmôt pre izolácie tepelné do 100 m                                                            </t>
  </si>
  <si>
    <t xml:space="preserve">713 - Izolácie tepelné  spolu: </t>
  </si>
  <si>
    <t>762</t>
  </si>
  <si>
    <t xml:space="preserve">76234-2203   </t>
  </si>
  <si>
    <t xml:space="preserve">Montáž latovania striech, rozpätie 22 až 36 cm, vrátane vyrez. otvor. do 0,25 m2                                        </t>
  </si>
  <si>
    <t xml:space="preserve">76234-2204   </t>
  </si>
  <si>
    <t xml:space="preserve">Montáž kontralatí, rozpätie 80-120 cm                                                                                   </t>
  </si>
  <si>
    <t xml:space="preserve">605 150180   </t>
  </si>
  <si>
    <t xml:space="preserve">Hranolček SM 2 S25-75 L400-650                                                                                          </t>
  </si>
  <si>
    <t xml:space="preserve">m3      </t>
  </si>
  <si>
    <t xml:space="preserve">76234-2812   </t>
  </si>
  <si>
    <t xml:space="preserve">Demontáž latovania striech os. vzdial. nad 22 do 50 cm                                                                  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</si>
  <si>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</si>
  <si>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</si>
  <si>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99876-2202   </t>
  </si>
  <si>
    <t xml:space="preserve">Presun hmôt pre tesárske konštr. v objektoch  výšky do 12 m                                                             </t>
  </si>
  <si>
    <t xml:space="preserve">99876-2294   </t>
  </si>
  <si>
    <t xml:space="preserve">Prípl. za zväčšený presun do 1000 m pre tesárske konštr.                                                                </t>
  </si>
  <si>
    <t xml:space="preserve">762 - Konštrukcie tesárske  spolu: </t>
  </si>
  <si>
    <t>764</t>
  </si>
  <si>
    <t xml:space="preserve">76417-4126   </t>
  </si>
  <si>
    <t xml:space="preserve">Poplastovaný plech, lesklý polyester 25, sklon do 30 st., vrátane drevených krokiev - väzníkov M+D                      </t>
  </si>
  <si>
    <t xml:space="preserve">76417-4281   </t>
  </si>
  <si>
    <t xml:space="preserve">Poplastovaný plech - bočné lemovanie 2 m rš. 310 mm lesk. polyester 25 do 30°                                           </t>
  </si>
  <si>
    <t xml:space="preserve">m       </t>
  </si>
  <si>
    <t xml:space="preserve">76417-4321   </t>
  </si>
  <si>
    <t xml:space="preserve">Poplastovaný plech - odkvaop. lem 2 m rš. 250 mm lesklý polyester 25µ sklon do 30°                                      </t>
  </si>
  <si>
    <t xml:space="preserve">76417-4451   </t>
  </si>
  <si>
    <t xml:space="preserve">Poplastovaný plech - záv. lišta na krytinu 2 m r.š.310 mm lesk.polyester 25µ do 30°                                     </t>
  </si>
  <si>
    <t xml:space="preserve">76431-1201   </t>
  </si>
  <si>
    <t xml:space="preserve">Klamp. PZ pl. zastrešenie hladké z tabúľ š. 1000 mm, do 30°                                                             </t>
  </si>
  <si>
    <t xml:space="preserve">76431-1821   </t>
  </si>
  <si>
    <t xml:space="preserve">Klamp. demont. zastrešenia na hl. krytine1000, do 30° do 25m2                                                           </t>
  </si>
  <si>
    <t xml:space="preserve">76433-1350   </t>
  </si>
  <si>
    <t xml:space="preserve">Klamp. AL hr. 0,8 lem. múrov tvr. kryt. rš 500                                                                          </t>
  </si>
  <si>
    <t xml:space="preserve">76433-1850   </t>
  </si>
  <si>
    <t xml:space="preserve">Klamp. demont. lem. múrov na ploch. strech. rš 500, do 30°                                                              </t>
  </si>
  <si>
    <t xml:space="preserve">76435-1836   </t>
  </si>
  <si>
    <t xml:space="preserve">Klamp. demont. hákov -30ST                                                                                              </t>
  </si>
  <si>
    <t xml:space="preserve">kus     </t>
  </si>
  <si>
    <t xml:space="preserve">76435-2203   </t>
  </si>
  <si>
    <t xml:space="preserve">Klamp. PZ pl. žľaby pododkvap. polkruh. rš 330 dl 5m-                                                                   </t>
  </si>
  <si>
    <t xml:space="preserve">76435-2810   </t>
  </si>
  <si>
    <t xml:space="preserve">Klamp. demont. žľaby polkruhové rš 330, do 30°                                                                          </t>
  </si>
  <si>
    <t xml:space="preserve">76435-9212   </t>
  </si>
  <si>
    <t xml:space="preserve">Klamp. PZ pl. žľaby kotlík konický pre rúry o d-125                                                                     </t>
  </si>
  <si>
    <t xml:space="preserve">76435-9810   </t>
  </si>
  <si>
    <t xml:space="preserve">Klamp. demont. kotlík konický d-150, do 30°                                                                             </t>
  </si>
  <si>
    <t xml:space="preserve">76443-0840   </t>
  </si>
  <si>
    <t xml:space="preserve">Klamp. demont. oplechovanie múrov rš 500                                                                                </t>
  </si>
  <si>
    <t xml:space="preserve">76445-4203   </t>
  </si>
  <si>
    <t xml:space="preserve">Klamp. PZ pl. rúry odpadové kruhové d-120                                                                               </t>
  </si>
  <si>
    <t xml:space="preserve">76445-4802   </t>
  </si>
  <si>
    <t xml:space="preserve">Klamp. demont. rúr odpadových kruhových d-120                                                                           </t>
  </si>
  <si>
    <t xml:space="preserve">76473-1115   </t>
  </si>
  <si>
    <t xml:space="preserve">LINDAB oplechovanie múrov rš 500                                                                                        </t>
  </si>
  <si>
    <t xml:space="preserve">99876-4202   </t>
  </si>
  <si>
    <t xml:space="preserve">Presun hmôt pre klampiarske konštr. v objektoch  výšky do 12 m                                                   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</si>
  <si>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</si>
  <si>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</si>
  <si>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</si>
  <si>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765</t>
  </si>
  <si>
    <t xml:space="preserve">76590-1232   </t>
  </si>
  <si>
    <t xml:space="preserve">Zakrytie šikmých striech parotesnou zábranou Jutafol N170                                                               </t>
  </si>
  <si>
    <t xml:space="preserve">765 - Krytiny tvrdé  spolu: </t>
  </si>
  <si>
    <t>767</t>
  </si>
  <si>
    <t xml:space="preserve">76739-2802   </t>
  </si>
  <si>
    <t xml:space="preserve">Demontáž krytín striech skrutkovaných                                                                                   </t>
  </si>
  <si>
    <t xml:space="preserve">76742-11012  </t>
  </si>
  <si>
    <t xml:space="preserve">Montáž opláštenia sendvičovými panelmi                                                                                  </t>
  </si>
  <si>
    <t xml:space="preserve">283 767800   </t>
  </si>
  <si>
    <t xml:space="preserve">Polyuretánová doska TRS hr. 100 , lakoplast. / vrátane všetkých doplnkov, spojov/                                       </t>
  </si>
  <si>
    <t xml:space="preserve">m2    </t>
  </si>
  <si>
    <t xml:space="preserve">553 9E07042  </t>
  </si>
  <si>
    <t xml:space="preserve">Hmoždinka skrutkovacia s kovovým tŕňom STR U 235                                                                        </t>
  </si>
  <si>
    <t xml:space="preserve">99876-7202   </t>
  </si>
  <si>
    <t xml:space="preserve">Presun hmôt pre kovové stav. doplnk. konštr. v objektoch výšky do 12 m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</si>
  <si>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</si>
  <si>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</si>
  <si>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</si>
  <si>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783</t>
  </si>
  <si>
    <t xml:space="preserve">78352-2000   </t>
  </si>
  <si>
    <t xml:space="preserve">Nátery klamp. konštr. syntetické  dvojnásobné a zákl. náter                                                             </t>
  </si>
  <si>
    <t xml:space="preserve">78378-2203   </t>
  </si>
  <si>
    <t xml:space="preserve">Nátery tesárskych konštr. Lastanoxom Q (Bochemit QB-inovovaná náhrada)                                                  </t>
  </si>
  <si>
    <t xml:space="preserve">78378-4203   </t>
  </si>
  <si>
    <t xml:space="preserve">Nátery tesárskych konštr. Pyronitom                                                                                     </t>
  </si>
  <si>
    <t xml:space="preserve">783 - Nátery  spolu: </t>
  </si>
  <si>
    <t>210</t>
  </si>
  <si>
    <t>ELI</t>
  </si>
  <si>
    <t>Bleskozvod - príloha</t>
  </si>
  <si>
    <t>ROZPOČET S VÝKAZOM VÝMER</t>
  </si>
  <si>
    <t>Stavba:   Rekonštrukcia ZŠ ZLATÁ, Rožňava</t>
  </si>
  <si>
    <t xml:space="preserve">Objekt:   </t>
  </si>
  <si>
    <t>Objednávateľ:   Mesto Rožňava</t>
  </si>
  <si>
    <t xml:space="preserve">Zhotoviteľ:   </t>
  </si>
  <si>
    <t xml:space="preserve">JKSO:   </t>
  </si>
  <si>
    <t>P.Č.</t>
  </si>
  <si>
    <t>KCN</t>
  </si>
  <si>
    <t>Popis</t>
  </si>
  <si>
    <t>MJ</t>
  </si>
  <si>
    <t>Množstvo celkom</t>
  </si>
  <si>
    <t>Cena jednotková</t>
  </si>
  <si>
    <t>Dodávka celkom</t>
  </si>
  <si>
    <t>Montáž celkom</t>
  </si>
  <si>
    <t>Cena celkom</t>
  </si>
  <si>
    <t>Hmotnosť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</si>
  <si>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</si>
  <si>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</si>
  <si>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</si>
  <si>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</si>
  <si>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</si>
  <si>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</si>
  <si>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</si>
  <si>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</si>
  <si>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</si>
  <si>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</si>
  <si>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</si>
  <si>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</si>
  <si>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</si>
  <si>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</t>
  </si>
  <si>
    <t>Práce a dodávky M</t>
  </si>
  <si>
    <t>21-M</t>
  </si>
  <si>
    <t>Elektromontáže</t>
  </si>
  <si>
    <t>921</t>
  </si>
  <si>
    <t>210220022</t>
  </si>
  <si>
    <t>Uzemňovacie vedenie v zemi včít. svoriek, prepojenia, izolácie spojov FeZn D 8 - 10 mm</t>
  </si>
  <si>
    <t>m</t>
  </si>
  <si>
    <t>156</t>
  </si>
  <si>
    <t>1561523500</t>
  </si>
  <si>
    <t>Drôt pozinkovaný  D 8.00mm</t>
  </si>
  <si>
    <t>kg</t>
  </si>
  <si>
    <t>354</t>
  </si>
  <si>
    <t>3540406800</t>
  </si>
  <si>
    <t>HR-Svorka SS</t>
  </si>
  <si>
    <t>ks</t>
  </si>
  <si>
    <t>3540405800</t>
  </si>
  <si>
    <t>Hrom - Bleskozvod akt. svorka na tyč nerez</t>
  </si>
  <si>
    <t>3540405900</t>
  </si>
  <si>
    <t>Hrom - Bleskozvod akt. trojnožka</t>
  </si>
  <si>
    <t>3540406100</t>
  </si>
  <si>
    <t>Hrom - ochranný uholník 2 m</t>
  </si>
  <si>
    <t>3540406200</t>
  </si>
  <si>
    <t>HROM - svorka skúšobná - liatinová</t>
  </si>
  <si>
    <t>210220102</t>
  </si>
  <si>
    <t>Zvodový vodič včítane podpery FeZn lano do D 70 mm</t>
  </si>
  <si>
    <t>314</t>
  </si>
  <si>
    <t>3145172400</t>
  </si>
  <si>
    <t>Drôt pozinkovaný D10</t>
  </si>
  <si>
    <t>3540402900</t>
  </si>
  <si>
    <t>HR-Podpera PV 01</t>
  </si>
  <si>
    <t>3540403100</t>
  </si>
  <si>
    <t>HR-Podpera PV 21</t>
  </si>
  <si>
    <t>210220212</t>
  </si>
  <si>
    <t>Zachyt aktívna .tyč včít.upevnenia do 3 m dľžky tyče</t>
  </si>
  <si>
    <t>3540200300</t>
  </si>
  <si>
    <t>HR-Držiak DOU 2</t>
  </si>
  <si>
    <t>3540300500</t>
  </si>
  <si>
    <t>Aktívny bleskozvod ESE Forend 45 mikrsekund</t>
  </si>
  <si>
    <t>3540402000</t>
  </si>
  <si>
    <t>Hrom - bleskozvodová ak. tyč nerez koncová 3m</t>
  </si>
  <si>
    <t>3540406000</t>
  </si>
  <si>
    <t>Hom - Bleskozvod akt. manžeta</t>
  </si>
  <si>
    <t>HZS</t>
  </si>
  <si>
    <t>Revízna správa bleskozvodu</t>
  </si>
  <si>
    <t>hod</t>
  </si>
  <si>
    <t>Celkom</t>
  </si>
  <si>
    <t>Dátum:</t>
  </si>
  <si>
    <t xml:space="preserve">Dátum: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</si>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</sst>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  <numFmt numFmtId="197" formatCode="#,##0;\-#,##0"/>
    <numFmt numFmtId="198" formatCode="#,##0.000;\-#,##0.000"/>
    <numFmt numFmtId="199" formatCode="#,##0.00000;\-#,##0.00000"/>
  </numFmts>
  <fonts count="44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8"/>
      <color indexed="18"/>
      <name val="Arial CE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3"/>
      </patternFill>
    </fill>
  </fills>
  <borders count="9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9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39" fillId="6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6" borderId="0" applyNumberFormat="0" applyBorder="0" applyAlignment="0" applyProtection="0"/>
    <xf numFmtId="0" fontId="3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8" borderId="0" applyNumberFormat="0" applyBorder="0" applyAlignment="0" applyProtection="0"/>
    <xf numFmtId="0" fontId="40" fillId="6" borderId="0" applyNumberFormat="0" applyBorder="0" applyAlignment="0" applyProtection="0"/>
    <xf numFmtId="0" fontId="4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41" fillId="0" borderId="2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8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3" xfId="71" applyFont="1" applyBorder="1" applyAlignment="1">
      <alignment horizontal="left" vertical="center"/>
    </xf>
    <xf numFmtId="0" fontId="1" fillId="0" borderId="24" xfId="71" applyFont="1" applyBorder="1" applyAlignment="1">
      <alignment horizontal="left" vertical="center"/>
    </xf>
    <xf numFmtId="0" fontId="1" fillId="0" borderId="24" xfId="71" applyFont="1" applyBorder="1" applyAlignment="1">
      <alignment horizontal="right" vertical="center"/>
    </xf>
    <xf numFmtId="0" fontId="1" fillId="0" borderId="25" xfId="71" applyFont="1" applyBorder="1" applyAlignment="1">
      <alignment horizontal="left" vertical="center"/>
    </xf>
    <xf numFmtId="0" fontId="1" fillId="0" borderId="26" xfId="71" applyFont="1" applyBorder="1" applyAlignment="1">
      <alignment horizontal="left" vertical="center"/>
    </xf>
    <xf numFmtId="0" fontId="1" fillId="0" borderId="27" xfId="71" applyFont="1" applyBorder="1" applyAlignment="1">
      <alignment horizontal="left" vertical="center"/>
    </xf>
    <xf numFmtId="0" fontId="1" fillId="0" borderId="27" xfId="71" applyFont="1" applyBorder="1" applyAlignment="1">
      <alignment horizontal="right" vertical="center"/>
    </xf>
    <xf numFmtId="0" fontId="1" fillId="0" borderId="28" xfId="71" applyFont="1" applyBorder="1" applyAlignment="1">
      <alignment horizontal="left" vertical="center"/>
    </xf>
    <xf numFmtId="0" fontId="1" fillId="0" borderId="29" xfId="71" applyFont="1" applyBorder="1" applyAlignment="1">
      <alignment horizontal="left" vertical="center"/>
    </xf>
    <xf numFmtId="0" fontId="1" fillId="0" borderId="30" xfId="71" applyFont="1" applyBorder="1" applyAlignment="1">
      <alignment horizontal="left" vertical="center"/>
    </xf>
    <xf numFmtId="0" fontId="1" fillId="0" borderId="30" xfId="71" applyFont="1" applyBorder="1" applyAlignment="1">
      <alignment horizontal="right" vertical="center"/>
    </xf>
    <xf numFmtId="0" fontId="1" fillId="0" borderId="31" xfId="71" applyFont="1" applyBorder="1" applyAlignment="1">
      <alignment horizontal="left" vertical="center"/>
    </xf>
    <xf numFmtId="0" fontId="1" fillId="0" borderId="32" xfId="71" applyFont="1" applyBorder="1" applyAlignment="1">
      <alignment horizontal="left" vertical="center"/>
    </xf>
    <xf numFmtId="0" fontId="1" fillId="0" borderId="33" xfId="71" applyFont="1" applyBorder="1" applyAlignment="1">
      <alignment horizontal="right" vertical="center"/>
    </xf>
    <xf numFmtId="0" fontId="1" fillId="0" borderId="33" xfId="71" applyFont="1" applyBorder="1" applyAlignment="1">
      <alignment horizontal="left" vertical="center"/>
    </xf>
    <xf numFmtId="0" fontId="1" fillId="0" borderId="34" xfId="71" applyFont="1" applyBorder="1" applyAlignment="1">
      <alignment horizontal="left" vertical="center"/>
    </xf>
    <xf numFmtId="0" fontId="1" fillId="0" borderId="35" xfId="71" applyFont="1" applyBorder="1" applyAlignment="1">
      <alignment horizontal="left" vertical="center"/>
    </xf>
    <xf numFmtId="0" fontId="1" fillId="0" borderId="36" xfId="71" applyFont="1" applyBorder="1" applyAlignment="1">
      <alignment horizontal="right" vertical="center"/>
    </xf>
    <xf numFmtId="0" fontId="1" fillId="0" borderId="36" xfId="71" applyFont="1" applyBorder="1" applyAlignment="1">
      <alignment horizontal="left" vertical="center"/>
    </xf>
    <xf numFmtId="0" fontId="1" fillId="0" borderId="37" xfId="71" applyFont="1" applyBorder="1" applyAlignment="1">
      <alignment horizontal="left" vertical="center"/>
    </xf>
    <xf numFmtId="0" fontId="1" fillId="0" borderId="38" xfId="71" applyFont="1" applyBorder="1" applyAlignment="1">
      <alignment horizontal="left" vertical="center"/>
    </xf>
    <xf numFmtId="0" fontId="1" fillId="0" borderId="39" xfId="71" applyFont="1" applyBorder="1" applyAlignment="1">
      <alignment horizontal="left" vertical="center"/>
    </xf>
    <xf numFmtId="0" fontId="1" fillId="0" borderId="40" xfId="71" applyFont="1" applyBorder="1" applyAlignment="1">
      <alignment horizontal="left" vertical="center"/>
    </xf>
    <xf numFmtId="0" fontId="1" fillId="0" borderId="41" xfId="71" applyFont="1" applyBorder="1" applyAlignment="1">
      <alignment horizontal="left" vertical="center"/>
    </xf>
    <xf numFmtId="0" fontId="1" fillId="0" borderId="42" xfId="71" applyFont="1" applyBorder="1" applyAlignment="1">
      <alignment horizontal="left" vertical="center"/>
    </xf>
    <xf numFmtId="0" fontId="1" fillId="0" borderId="42" xfId="71" applyFont="1" applyBorder="1" applyAlignment="1">
      <alignment horizontal="center" vertical="center"/>
    </xf>
    <xf numFmtId="0" fontId="1" fillId="0" borderId="43" xfId="71" applyFont="1" applyBorder="1" applyAlignment="1">
      <alignment horizontal="center" vertical="center"/>
    </xf>
    <xf numFmtId="0" fontId="1" fillId="0" borderId="44" xfId="71" applyFont="1" applyBorder="1" applyAlignment="1">
      <alignment horizontal="center" vertical="center"/>
    </xf>
    <xf numFmtId="0" fontId="1" fillId="0" borderId="45" xfId="71" applyFont="1" applyBorder="1" applyAlignment="1">
      <alignment horizontal="center" vertical="center"/>
    </xf>
    <xf numFmtId="0" fontId="1" fillId="0" borderId="46" xfId="71" applyFont="1" applyBorder="1" applyAlignment="1">
      <alignment horizontal="center" vertical="center"/>
    </xf>
    <xf numFmtId="0" fontId="1" fillId="0" borderId="47" xfId="71" applyFont="1" applyBorder="1" applyAlignment="1">
      <alignment horizontal="center" vertical="center"/>
    </xf>
    <xf numFmtId="0" fontId="1" fillId="0" borderId="48" xfId="71" applyFont="1" applyBorder="1" applyAlignment="1">
      <alignment horizontal="left" vertical="center"/>
    </xf>
    <xf numFmtId="0" fontId="1" fillId="0" borderId="49" xfId="71" applyFont="1" applyBorder="1" applyAlignment="1">
      <alignment horizontal="left" vertical="center"/>
    </xf>
    <xf numFmtId="0" fontId="1" fillId="0" borderId="50" xfId="71" applyFont="1" applyBorder="1" applyAlignment="1">
      <alignment horizontal="center" vertical="center"/>
    </xf>
    <xf numFmtId="0" fontId="1" fillId="0" borderId="9" xfId="71" applyFont="1" applyBorder="1" applyAlignment="1">
      <alignment horizontal="left" vertical="center"/>
    </xf>
    <xf numFmtId="0" fontId="1" fillId="0" borderId="51" xfId="71" applyFont="1" applyBorder="1" applyAlignment="1">
      <alignment horizontal="left" vertical="center"/>
    </xf>
    <xf numFmtId="0" fontId="1" fillId="0" borderId="52" xfId="71" applyFont="1" applyBorder="1" applyAlignment="1">
      <alignment horizontal="center" vertical="center"/>
    </xf>
    <xf numFmtId="0" fontId="1" fillId="0" borderId="53" xfId="71" applyFont="1" applyBorder="1" applyAlignment="1">
      <alignment horizontal="left" vertical="center"/>
    </xf>
    <xf numFmtId="0" fontId="1" fillId="0" borderId="54" xfId="71" applyFont="1" applyBorder="1" applyAlignment="1">
      <alignment horizontal="center" vertical="center"/>
    </xf>
    <xf numFmtId="0" fontId="1" fillId="0" borderId="55" xfId="71" applyFont="1" applyBorder="1" applyAlignment="1">
      <alignment horizontal="left" vertical="center"/>
    </xf>
    <xf numFmtId="10" fontId="1" fillId="0" borderId="55" xfId="71" applyNumberFormat="1" applyFont="1" applyBorder="1" applyAlignment="1">
      <alignment horizontal="right" vertical="center"/>
    </xf>
    <xf numFmtId="0" fontId="1" fillId="0" borderId="56" xfId="71" applyFont="1" applyBorder="1" applyAlignment="1">
      <alignment horizontal="left" vertical="center"/>
    </xf>
    <xf numFmtId="0" fontId="1" fillId="0" borderId="54" xfId="71" applyFont="1" applyBorder="1" applyAlignment="1">
      <alignment horizontal="right" vertical="center"/>
    </xf>
    <xf numFmtId="0" fontId="1" fillId="0" borderId="57" xfId="71" applyFont="1" applyBorder="1" applyAlignment="1">
      <alignment horizontal="center" vertical="center"/>
    </xf>
    <xf numFmtId="0" fontId="1" fillId="0" borderId="58" xfId="71" applyFont="1" applyBorder="1" applyAlignment="1">
      <alignment horizontal="left" vertical="center"/>
    </xf>
    <xf numFmtId="0" fontId="1" fillId="0" borderId="58" xfId="71" applyFont="1" applyBorder="1" applyAlignment="1">
      <alignment horizontal="right" vertical="center"/>
    </xf>
    <xf numFmtId="0" fontId="1" fillId="0" borderId="59" xfId="71" applyFont="1" applyBorder="1" applyAlignment="1">
      <alignment horizontal="right" vertical="center"/>
    </xf>
    <xf numFmtId="3" fontId="1" fillId="0" borderId="0" xfId="71" applyNumberFormat="1" applyFont="1" applyBorder="1" applyAlignment="1">
      <alignment horizontal="right" vertical="center"/>
    </xf>
    <xf numFmtId="0" fontId="1" fillId="0" borderId="57" xfId="71" applyFont="1" applyBorder="1" applyAlignment="1">
      <alignment horizontal="left" vertical="center"/>
    </xf>
    <xf numFmtId="0" fontId="1" fillId="0" borderId="0" xfId="71" applyFont="1" applyBorder="1" applyAlignment="1">
      <alignment horizontal="right" vertical="center"/>
    </xf>
    <xf numFmtId="0" fontId="1" fillId="0" borderId="0" xfId="71" applyFont="1" applyBorder="1" applyAlignment="1">
      <alignment horizontal="left" vertical="center"/>
    </xf>
    <xf numFmtId="0" fontId="1" fillId="0" borderId="60" xfId="71" applyFont="1" applyBorder="1" applyAlignment="1">
      <alignment horizontal="right" vertical="center"/>
    </xf>
    <xf numFmtId="0" fontId="1" fillId="0" borderId="61" xfId="71" applyFont="1" applyBorder="1" applyAlignment="1">
      <alignment horizontal="right" vertical="center"/>
    </xf>
    <xf numFmtId="3" fontId="1" fillId="0" borderId="60" xfId="71" applyNumberFormat="1" applyFont="1" applyBorder="1" applyAlignment="1">
      <alignment horizontal="right" vertical="center"/>
    </xf>
    <xf numFmtId="3" fontId="1" fillId="0" borderId="62" xfId="71" applyNumberFormat="1" applyFont="1" applyBorder="1" applyAlignment="1">
      <alignment horizontal="right" vertical="center"/>
    </xf>
    <xf numFmtId="0" fontId="1" fillId="0" borderId="63" xfId="71" applyFont="1" applyBorder="1" applyAlignment="1">
      <alignment horizontal="left" vertical="center"/>
    </xf>
    <xf numFmtId="0" fontId="1" fillId="0" borderId="58" xfId="71" applyFont="1" applyBorder="1" applyAlignment="1">
      <alignment horizontal="center" vertical="center"/>
    </xf>
    <xf numFmtId="0" fontId="1" fillId="0" borderId="64" xfId="71" applyFont="1" applyBorder="1" applyAlignment="1">
      <alignment horizontal="center" vertical="center"/>
    </xf>
    <xf numFmtId="0" fontId="1" fillId="0" borderId="65" xfId="71" applyFont="1" applyBorder="1" applyAlignment="1">
      <alignment horizontal="left" vertical="center"/>
    </xf>
    <xf numFmtId="0" fontId="1" fillId="0" borderId="0" xfId="71" applyFont="1"/>
    <xf numFmtId="0" fontId="1" fillId="0" borderId="0" xfId="71" applyFont="1" applyAlignment="1">
      <alignment horizontal="left" vertical="center"/>
    </xf>
    <xf numFmtId="0" fontId="1" fillId="0" borderId="44" xfId="71" applyFont="1" applyBorder="1" applyAlignment="1">
      <alignment horizontal="left" vertical="center"/>
    </xf>
    <xf numFmtId="0" fontId="3" fillId="0" borderId="66" xfId="71" applyFont="1" applyBorder="1" applyAlignment="1">
      <alignment horizontal="center" vertical="center"/>
    </xf>
    <xf numFmtId="0" fontId="3" fillId="0" borderId="67" xfId="71" applyFont="1" applyBorder="1" applyAlignment="1">
      <alignment horizontal="center" vertical="center"/>
    </xf>
    <xf numFmtId="0" fontId="1" fillId="0" borderId="68" xfId="71" applyFont="1" applyBorder="1" applyAlignment="1">
      <alignment horizontal="left" vertical="center"/>
    </xf>
    <xf numFmtId="182" fontId="1" fillId="0" borderId="69" xfId="71" applyNumberFormat="1" applyFont="1" applyBorder="1" applyAlignment="1">
      <alignment horizontal="right" vertical="center"/>
    </xf>
    <xf numFmtId="0" fontId="1" fillId="0" borderId="56" xfId="71" applyFont="1" applyBorder="1" applyAlignment="1">
      <alignment horizontal="right" vertical="center"/>
    </xf>
    <xf numFmtId="0" fontId="1" fillId="0" borderId="70" xfId="71" applyNumberFormat="1" applyFont="1" applyBorder="1" applyAlignment="1">
      <alignment horizontal="left" vertical="center"/>
    </xf>
    <xf numFmtId="10" fontId="1" fillId="0" borderId="36" xfId="71" applyNumberFormat="1" applyFont="1" applyBorder="1" applyAlignment="1">
      <alignment horizontal="right" vertical="center"/>
    </xf>
    <xf numFmtId="10" fontId="1" fillId="0" borderId="27" xfId="71" applyNumberFormat="1" applyFont="1" applyBorder="1" applyAlignment="1">
      <alignment horizontal="right" vertical="center"/>
    </xf>
    <xf numFmtId="10" fontId="1" fillId="0" borderId="71" xfId="71" applyNumberFormat="1" applyFont="1" applyBorder="1" applyAlignment="1">
      <alignment horizontal="right" vertical="center"/>
    </xf>
    <xf numFmtId="0" fontId="1" fillId="0" borderId="23" xfId="71" applyFont="1" applyBorder="1" applyAlignment="1">
      <alignment horizontal="right" vertical="center"/>
    </xf>
    <xf numFmtId="0" fontId="1" fillId="0" borderId="35" xfId="71" applyFont="1" applyBorder="1" applyAlignment="1">
      <alignment horizontal="right" vertical="center"/>
    </xf>
    <xf numFmtId="0" fontId="1" fillId="0" borderId="38" xfId="71" applyFont="1" applyBorder="1" applyAlignment="1">
      <alignment horizontal="right" vertical="center"/>
    </xf>
    <xf numFmtId="0" fontId="1" fillId="0" borderId="39" xfId="71" applyFont="1" applyBorder="1" applyAlignment="1">
      <alignment horizontal="right" vertical="center"/>
    </xf>
    <xf numFmtId="0" fontId="1" fillId="0" borderId="72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3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4" xfId="0" applyNumberFormat="1" applyFont="1" applyBorder="1" applyAlignment="1" applyProtection="1">
      <alignment horizontal="center"/>
    </xf>
    <xf numFmtId="0" fontId="1" fillId="0" borderId="0" xfId="70" applyFont="1"/>
    <xf numFmtId="0" fontId="3" fillId="0" borderId="0" xfId="70" applyFont="1"/>
    <xf numFmtId="49" fontId="3" fillId="0" borderId="0" xfId="70" applyNumberFormat="1" applyFont="1"/>
    <xf numFmtId="0" fontId="2" fillId="0" borderId="0" xfId="70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5" xfId="71" applyNumberFormat="1" applyFont="1" applyBorder="1" applyAlignment="1">
      <alignment horizontal="right" vertical="center"/>
    </xf>
    <xf numFmtId="3" fontId="1" fillId="0" borderId="61" xfId="71" applyNumberFormat="1" applyFont="1" applyBorder="1" applyAlignment="1">
      <alignment horizontal="right" vertical="center"/>
    </xf>
    <xf numFmtId="3" fontId="1" fillId="0" borderId="76" xfId="71" applyNumberFormat="1" applyFont="1" applyBorder="1" applyAlignment="1">
      <alignment horizontal="right" vertical="center"/>
    </xf>
    <xf numFmtId="3" fontId="1" fillId="0" borderId="25" xfId="71" applyNumberFormat="1" applyFont="1" applyBorder="1" applyAlignment="1">
      <alignment horizontal="right" vertical="center"/>
    </xf>
    <xf numFmtId="3" fontId="1" fillId="0" borderId="37" xfId="71" applyNumberFormat="1" applyFont="1" applyBorder="1" applyAlignment="1">
      <alignment horizontal="right" vertical="center"/>
    </xf>
    <xf numFmtId="3" fontId="1" fillId="0" borderId="40" xfId="71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8" xfId="71" applyNumberFormat="1" applyFont="1" applyBorder="1" applyAlignment="1">
      <alignment horizontal="right" vertical="center"/>
    </xf>
    <xf numFmtId="4" fontId="1" fillId="0" borderId="77" xfId="71" applyNumberFormat="1" applyFont="1" applyBorder="1" applyAlignment="1">
      <alignment horizontal="right" vertical="center"/>
    </xf>
    <xf numFmtId="4" fontId="1" fillId="0" borderId="9" xfId="71" applyNumberFormat="1" applyFont="1" applyBorder="1" applyAlignment="1">
      <alignment horizontal="right" vertical="center"/>
    </xf>
    <xf numFmtId="4" fontId="1" fillId="0" borderId="78" xfId="71" applyNumberFormat="1" applyFont="1" applyBorder="1" applyAlignment="1">
      <alignment horizontal="right" vertical="center"/>
    </xf>
    <xf numFmtId="4" fontId="1" fillId="0" borderId="79" xfId="71" applyNumberFormat="1" applyFont="1" applyBorder="1" applyAlignment="1">
      <alignment horizontal="right" vertical="center"/>
    </xf>
    <xf numFmtId="4" fontId="1" fillId="0" borderId="53" xfId="71" applyNumberFormat="1" applyFont="1" applyBorder="1" applyAlignment="1">
      <alignment horizontal="right" vertical="center"/>
    </xf>
    <xf numFmtId="4" fontId="1" fillId="0" borderId="56" xfId="71" applyNumberFormat="1" applyFont="1" applyBorder="1" applyAlignment="1">
      <alignment horizontal="right" vertical="center"/>
    </xf>
    <xf numFmtId="4" fontId="1" fillId="0" borderId="80" xfId="71" applyNumberFormat="1" applyFont="1" applyBorder="1" applyAlignment="1">
      <alignment horizontal="right" vertical="center"/>
    </xf>
    <xf numFmtId="4" fontId="1" fillId="0" borderId="55" xfId="71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31" fillId="4" borderId="0" xfId="0" applyFont="1" applyFill="1" applyAlignment="1" applyProtection="1">
      <alignment horizontal="left"/>
    </xf>
    <xf numFmtId="0" fontId="32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3" fillId="4" borderId="0" xfId="0" applyFont="1" applyFill="1" applyAlignment="1" applyProtection="1">
      <alignment horizontal="left"/>
    </xf>
    <xf numFmtId="0" fontId="34" fillId="4" borderId="0" xfId="0" applyFont="1" applyFill="1" applyAlignment="1" applyProtection="1">
      <alignment horizontal="left"/>
    </xf>
    <xf numFmtId="0" fontId="35" fillId="18" borderId="81" xfId="0" applyFont="1" applyFill="1" applyBorder="1" applyAlignment="1" applyProtection="1">
      <alignment horizontal="center" vertical="center" wrapText="1"/>
    </xf>
    <xf numFmtId="197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98" fontId="36" fillId="0" borderId="0" xfId="0" applyNumberFormat="1" applyFont="1" applyAlignment="1" applyProtection="1">
      <alignment horizontal="right"/>
      <protection locked="0"/>
    </xf>
    <xf numFmtId="199" fontId="36" fillId="0" borderId="0" xfId="0" applyNumberFormat="1" applyFont="1" applyAlignment="1" applyProtection="1">
      <alignment horizontal="right"/>
      <protection locked="0"/>
    </xf>
    <xf numFmtId="197" fontId="33" fillId="0" borderId="0" xfId="0" applyNumberFormat="1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left" wrapText="1"/>
      <protection locked="0"/>
    </xf>
    <xf numFmtId="198" fontId="33" fillId="0" borderId="0" xfId="0" applyNumberFormat="1" applyFont="1" applyAlignment="1" applyProtection="1">
      <alignment horizontal="right"/>
      <protection locked="0"/>
    </xf>
    <xf numFmtId="199" fontId="33" fillId="0" borderId="0" xfId="0" applyNumberFormat="1" applyFont="1" applyAlignment="1" applyProtection="1">
      <alignment horizontal="right"/>
      <protection locked="0"/>
    </xf>
    <xf numFmtId="197" fontId="34" fillId="0" borderId="82" xfId="0" applyNumberFormat="1" applyFont="1" applyBorder="1" applyAlignment="1" applyProtection="1">
      <alignment horizontal="right"/>
      <protection locked="0"/>
    </xf>
    <xf numFmtId="0" fontId="34" fillId="0" borderId="83" xfId="0" applyFont="1" applyBorder="1" applyAlignment="1" applyProtection="1">
      <alignment horizontal="left" wrapText="1"/>
      <protection locked="0"/>
    </xf>
    <xf numFmtId="198" fontId="34" fillId="0" borderId="83" xfId="0" applyNumberFormat="1" applyFont="1" applyBorder="1" applyAlignment="1" applyProtection="1">
      <alignment horizontal="right"/>
      <protection locked="0"/>
    </xf>
    <xf numFmtId="199" fontId="34" fillId="0" borderId="83" xfId="0" applyNumberFormat="1" applyFont="1" applyBorder="1" applyAlignment="1" applyProtection="1">
      <alignment horizontal="right"/>
      <protection locked="0"/>
    </xf>
    <xf numFmtId="198" fontId="34" fillId="0" borderId="84" xfId="0" applyNumberFormat="1" applyFont="1" applyBorder="1" applyAlignment="1" applyProtection="1">
      <alignment horizontal="right"/>
      <protection locked="0"/>
    </xf>
    <xf numFmtId="197" fontId="37" fillId="0" borderId="85" xfId="0" applyNumberFormat="1" applyFont="1" applyBorder="1" applyAlignment="1" applyProtection="1">
      <alignment horizontal="right"/>
      <protection locked="0"/>
    </xf>
    <xf numFmtId="0" fontId="37" fillId="0" borderId="86" xfId="0" applyFont="1" applyBorder="1" applyAlignment="1" applyProtection="1">
      <alignment horizontal="left" wrapText="1"/>
      <protection locked="0"/>
    </xf>
    <xf numFmtId="198" fontId="37" fillId="0" borderId="86" xfId="0" applyNumberFormat="1" applyFont="1" applyBorder="1" applyAlignment="1" applyProtection="1">
      <alignment horizontal="right"/>
      <protection locked="0"/>
    </xf>
    <xf numFmtId="199" fontId="37" fillId="0" borderId="86" xfId="0" applyNumberFormat="1" applyFont="1" applyBorder="1" applyAlignment="1" applyProtection="1">
      <alignment horizontal="right"/>
      <protection locked="0"/>
    </xf>
    <xf numFmtId="198" fontId="37" fillId="0" borderId="87" xfId="0" applyNumberFormat="1" applyFont="1" applyBorder="1" applyAlignment="1" applyProtection="1">
      <alignment horizontal="right"/>
      <protection locked="0"/>
    </xf>
    <xf numFmtId="197" fontId="37" fillId="0" borderId="88" xfId="0" applyNumberFormat="1" applyFont="1" applyBorder="1" applyAlignment="1" applyProtection="1">
      <alignment horizontal="right"/>
      <protection locked="0"/>
    </xf>
    <xf numFmtId="0" fontId="37" fillId="0" borderId="89" xfId="0" applyFont="1" applyBorder="1" applyAlignment="1" applyProtection="1">
      <alignment horizontal="left" wrapText="1"/>
      <protection locked="0"/>
    </xf>
    <xf numFmtId="198" fontId="37" fillId="0" borderId="89" xfId="0" applyNumberFormat="1" applyFont="1" applyBorder="1" applyAlignment="1" applyProtection="1">
      <alignment horizontal="right"/>
      <protection locked="0"/>
    </xf>
    <xf numFmtId="199" fontId="37" fillId="0" borderId="89" xfId="0" applyNumberFormat="1" applyFont="1" applyBorder="1" applyAlignment="1" applyProtection="1">
      <alignment horizontal="right"/>
      <protection locked="0"/>
    </xf>
    <xf numFmtId="198" fontId="37" fillId="0" borderId="90" xfId="0" applyNumberFormat="1" applyFont="1" applyBorder="1" applyAlignment="1" applyProtection="1">
      <alignment horizontal="right"/>
      <protection locked="0"/>
    </xf>
    <xf numFmtId="197" fontId="37" fillId="0" borderId="91" xfId="0" applyNumberFormat="1" applyFont="1" applyBorder="1" applyAlignment="1" applyProtection="1">
      <alignment horizontal="right"/>
      <protection locked="0"/>
    </xf>
    <xf numFmtId="0" fontId="37" fillId="0" borderId="92" xfId="0" applyFont="1" applyBorder="1" applyAlignment="1" applyProtection="1">
      <alignment horizontal="left" wrapText="1"/>
      <protection locked="0"/>
    </xf>
    <xf numFmtId="198" fontId="37" fillId="0" borderId="92" xfId="0" applyNumberFormat="1" applyFont="1" applyBorder="1" applyAlignment="1" applyProtection="1">
      <alignment horizontal="right"/>
      <protection locked="0"/>
    </xf>
    <xf numFmtId="199" fontId="37" fillId="0" borderId="92" xfId="0" applyNumberFormat="1" applyFont="1" applyBorder="1" applyAlignment="1" applyProtection="1">
      <alignment horizontal="right"/>
      <protection locked="0"/>
    </xf>
    <xf numFmtId="198" fontId="37" fillId="0" borderId="93" xfId="0" applyNumberFormat="1" applyFont="1" applyBorder="1" applyAlignment="1" applyProtection="1">
      <alignment horizontal="right"/>
      <protection locked="0"/>
    </xf>
    <xf numFmtId="197" fontId="38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 wrapText="1"/>
      <protection locked="0"/>
    </xf>
    <xf numFmtId="198" fontId="38" fillId="0" borderId="0" xfId="0" applyNumberFormat="1" applyFont="1" applyAlignment="1" applyProtection="1">
      <alignment horizontal="right"/>
      <protection locked="0"/>
    </xf>
    <xf numFmtId="199" fontId="38" fillId="0" borderId="0" xfId="0" applyNumberFormat="1" applyFont="1" applyAlignment="1" applyProtection="1">
      <alignment horizontal="right"/>
      <protection locked="0"/>
    </xf>
    <xf numFmtId="19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98" fontId="0" fillId="0" borderId="0" xfId="0" applyNumberFormat="1" applyAlignment="1" applyProtection="1">
      <alignment horizontal="right" vertical="top"/>
      <protection locked="0"/>
    </xf>
    <xf numFmtId="19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97" fontId="37" fillId="0" borderId="0" xfId="0" applyNumberFormat="1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left" wrapText="1"/>
      <protection locked="0"/>
    </xf>
    <xf numFmtId="198" fontId="37" fillId="0" borderId="0" xfId="0" applyNumberFormat="1" applyFont="1" applyBorder="1" applyAlignment="1" applyProtection="1">
      <alignment horizontal="right"/>
      <protection locked="0"/>
    </xf>
    <xf numFmtId="199" fontId="37" fillId="0" borderId="0" xfId="0" applyNumberFormat="1" applyFont="1" applyBorder="1" applyAlignment="1" applyProtection="1">
      <alignment horizontal="right"/>
      <protection locked="0"/>
    </xf>
  </cellXfs>
  <cellStyles count="9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12" builtinId="30" customBuiltin="1"/>
    <cellStyle name="20 % - zvýraznenie2" xfId="13" builtinId="34" customBuiltin="1"/>
    <cellStyle name="20 % - zvýraznenie3" xfId="14" builtinId="38" customBuiltin="1"/>
    <cellStyle name="20 % - zvýraznenie4" xfId="15" builtinId="42" customBuiltin="1"/>
    <cellStyle name="20 % - zvýraznenie5" xfId="16" builtinId="46" customBuiltin="1"/>
    <cellStyle name="20 % - zvýraznenie6" xfId="17" builtinId="50" customBuiltin="1"/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40 % – Zvýraznění1" xfId="24"/>
    <cellStyle name="40 % – Zvýraznění2" xfId="25"/>
    <cellStyle name="40 % – Zvýraznění3" xfId="26"/>
    <cellStyle name="40 % – Zvýraznění4" xfId="27"/>
    <cellStyle name="40 % – Zvýraznění5" xfId="28"/>
    <cellStyle name="40 % – Zvýraznění6" xfId="29"/>
    <cellStyle name="40 % - zvýraznenie1" xfId="30" builtinId="31" customBuiltin="1"/>
    <cellStyle name="40 % - zvýraznenie2" xfId="31" builtinId="35" customBuiltin="1"/>
    <cellStyle name="40 % - zvýraznenie3" xfId="32" builtinId="39" customBuiltin="1"/>
    <cellStyle name="40 % - zvýraznenie4" xfId="33" builtinId="43" customBuiltin="1"/>
    <cellStyle name="40 % - zvýraznenie5" xfId="34" builtinId="47" customBuiltin="1"/>
    <cellStyle name="40 % - zvýraznenie6" xfId="35" builtinId="51" customBuiltin="1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 % – Zvýraznění1" xfId="42"/>
    <cellStyle name="60 % – Zvýraznění2" xfId="43"/>
    <cellStyle name="60 % – Zvýraznění3" xfId="44"/>
    <cellStyle name="60 % – Zvýraznění4" xfId="45"/>
    <cellStyle name="60 % – Zvýraznění5" xfId="46"/>
    <cellStyle name="60 % – Zvýraznění6" xfId="47"/>
    <cellStyle name="60 % - zvýraznenie1" xfId="48" builtinId="32" customBuiltin="1"/>
    <cellStyle name="60 % - zvýraznenie2" xfId="49" builtinId="36" customBuiltin="1"/>
    <cellStyle name="60 % - zvýraznenie3" xfId="50" builtinId="40" customBuiltin="1"/>
    <cellStyle name="60 % - zvýraznenie4" xfId="51" builtinId="44" customBuiltin="1"/>
    <cellStyle name="60 % - zvýraznenie5" xfId="52" builtinId="48" customBuiltin="1"/>
    <cellStyle name="60 % - zvýraznenie6" xfId="53" builtinId="52" customBuiltin="1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Celkem" xfId="60"/>
    <cellStyle name="data" xfId="61"/>
    <cellStyle name="Dobrá" xfId="62" builtinId="26" customBuiltin="1"/>
    <cellStyle name="Kontrolná bunka" xfId="63" builtinId="23" customBuiltin="1"/>
    <cellStyle name="Nadpis 1" xfId="64" builtinId="16" customBuiltin="1"/>
    <cellStyle name="Nadpis 2" xfId="65" builtinId="17" customBuiltin="1"/>
    <cellStyle name="Nadpis 3" xfId="66" builtinId="18" customBuiltin="1"/>
    <cellStyle name="Nadpis 4" xfId="67" builtinId="19" customBuiltin="1"/>
    <cellStyle name="Název" xfId="68"/>
    <cellStyle name="Neutrálna" xfId="69" builtinId="28" customBuiltin="1"/>
    <cellStyle name="Normálne" xfId="0" builtinId="0"/>
    <cellStyle name="normálne_KLs" xfId="70"/>
    <cellStyle name="normálne_KLv" xfId="71"/>
    <cellStyle name="Poznámka" xfId="72" builtinId="10" customBuiltin="1"/>
    <cellStyle name="Prepojená bunka" xfId="73" builtinId="24" customBuiltin="1"/>
    <cellStyle name="Spolu" xfId="74" builtinId="25" customBuiltin="1"/>
    <cellStyle name="TEXT" xfId="75"/>
    <cellStyle name="Text upozornění" xfId="76"/>
    <cellStyle name="Text upozornenia" xfId="77" builtinId="11" customBuiltin="1"/>
    <cellStyle name="TEXT1" xfId="78"/>
    <cellStyle name="Title" xfId="79"/>
    <cellStyle name="Titul" xfId="80" builtinId="15" customBuiltin="1"/>
    <cellStyle name="Total" xfId="81"/>
    <cellStyle name="Vstup" xfId="82" builtinId="20" customBuiltin="1"/>
    <cellStyle name="Výpočet" xfId="83" builtinId="22" customBuiltin="1"/>
    <cellStyle name="Výstup" xfId="84" builtinId="21" customBuiltin="1"/>
    <cellStyle name="Vysvetľujúci text" xfId="85" builtinId="53" customBuiltin="1"/>
    <cellStyle name="Warning Text" xfId="86"/>
    <cellStyle name="Zlá" xfId="87" builtinId="27" customBuiltin="1"/>
    <cellStyle name="Zvýraznenie1" xfId="88" builtinId="29" customBuiltin="1"/>
    <cellStyle name="Zvýraznenie2" xfId="89" builtinId="33" customBuiltin="1"/>
    <cellStyle name="Zvýraznenie3" xfId="90" builtinId="37" customBuiltin="1"/>
    <cellStyle name="Zvýraznenie4" xfId="91" builtinId="41" customBuiltin="1"/>
    <cellStyle name="Zvýraznenie5" xfId="92" builtinId="45" customBuiltin="1"/>
    <cellStyle name="Zvýraznenie6" xfId="93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10" workbookViewId="0">
      <selection activeCell="J5" sqref="J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 t="s">
        <v>0</v>
      </c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2:30" ht="18" customHeight="1" thickTop="1">
      <c r="B2" s="22"/>
      <c r="C2" s="23" t="s">
        <v>6</v>
      </c>
      <c r="D2" s="23"/>
      <c r="E2" s="23"/>
      <c r="F2" s="23"/>
      <c r="G2" s="24" t="s">
        <v>7</v>
      </c>
      <c r="H2" s="23"/>
      <c r="I2" s="23"/>
      <c r="J2" s="25"/>
      <c r="Z2" s="104" t="s">
        <v>8</v>
      </c>
      <c r="AA2" s="105" t="s">
        <v>9</v>
      </c>
      <c r="AB2" s="105" t="s">
        <v>10</v>
      </c>
      <c r="AC2" s="105"/>
      <c r="AD2" s="106"/>
    </row>
    <row r="3" spans="2:30" ht="18" customHeight="1">
      <c r="B3" s="26"/>
      <c r="C3" s="27" t="s">
        <v>11</v>
      </c>
      <c r="D3" s="27"/>
      <c r="E3" s="27"/>
      <c r="F3" s="27"/>
      <c r="G3" s="28" t="s">
        <v>12</v>
      </c>
      <c r="H3" s="27"/>
      <c r="I3" s="27"/>
      <c r="J3" s="29"/>
      <c r="Z3" s="104" t="s">
        <v>13</v>
      </c>
      <c r="AA3" s="105" t="s">
        <v>14</v>
      </c>
      <c r="AB3" s="105" t="s">
        <v>10</v>
      </c>
      <c r="AC3" s="105" t="s">
        <v>15</v>
      </c>
      <c r="AD3" s="106" t="s">
        <v>16</v>
      </c>
    </row>
    <row r="4" spans="2:30" ht="18" customHeight="1">
      <c r="B4" s="30"/>
      <c r="C4" s="31" t="s">
        <v>17</v>
      </c>
      <c r="D4" s="31"/>
      <c r="E4" s="31"/>
      <c r="F4" s="31"/>
      <c r="G4" s="32"/>
      <c r="H4" s="31"/>
      <c r="I4" s="31"/>
      <c r="J4" s="33"/>
      <c r="Z4" s="104" t="s">
        <v>18</v>
      </c>
      <c r="AA4" s="105" t="s">
        <v>19</v>
      </c>
      <c r="AB4" s="105" t="s">
        <v>10</v>
      </c>
      <c r="AC4" s="105"/>
      <c r="AD4" s="106"/>
    </row>
    <row r="5" spans="2:30" ht="18" customHeight="1" thickBot="1">
      <c r="B5" s="34"/>
      <c r="C5" s="36" t="s">
        <v>20</v>
      </c>
      <c r="D5" s="36"/>
      <c r="E5" s="36" t="s">
        <v>21</v>
      </c>
      <c r="F5" s="35"/>
      <c r="G5" s="35" t="s">
        <v>22</v>
      </c>
      <c r="H5" s="36"/>
      <c r="I5" s="35" t="s">
        <v>23</v>
      </c>
      <c r="J5" s="37"/>
      <c r="Z5" s="104" t="s">
        <v>24</v>
      </c>
      <c r="AA5" s="105" t="s">
        <v>14</v>
      </c>
      <c r="AB5" s="105" t="s">
        <v>10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25</v>
      </c>
      <c r="D6" s="23" t="s">
        <v>26</v>
      </c>
      <c r="E6" s="23"/>
      <c r="F6" s="23"/>
      <c r="G6" s="23" t="s">
        <v>27</v>
      </c>
      <c r="H6" s="23"/>
      <c r="I6" s="23"/>
      <c r="J6" s="25"/>
    </row>
    <row r="7" spans="2:30" ht="18" customHeight="1">
      <c r="B7" s="38"/>
      <c r="C7" s="39"/>
      <c r="D7" s="40"/>
      <c r="E7" s="40"/>
      <c r="F7" s="40"/>
      <c r="G7" s="40" t="s">
        <v>28</v>
      </c>
      <c r="H7" s="40"/>
      <c r="I7" s="40"/>
      <c r="J7" s="41"/>
    </row>
    <row r="8" spans="2:30" ht="18" customHeight="1">
      <c r="B8" s="26"/>
      <c r="C8" s="27" t="s">
        <v>29</v>
      </c>
      <c r="D8" s="27"/>
      <c r="E8" s="27"/>
      <c r="F8" s="27"/>
      <c r="G8" s="27" t="s">
        <v>27</v>
      </c>
      <c r="H8" s="27"/>
      <c r="I8" s="27"/>
      <c r="J8" s="29"/>
    </row>
    <row r="9" spans="2:30" ht="18" customHeight="1">
      <c r="B9" s="30"/>
      <c r="C9" s="32"/>
      <c r="D9" s="31"/>
      <c r="E9" s="31"/>
      <c r="F9" s="31"/>
      <c r="G9" s="40" t="s">
        <v>28</v>
      </c>
      <c r="H9" s="31"/>
      <c r="I9" s="31"/>
      <c r="J9" s="33"/>
    </row>
    <row r="10" spans="2:30" ht="18" customHeight="1">
      <c r="B10" s="26"/>
      <c r="C10" s="27" t="s">
        <v>30</v>
      </c>
      <c r="D10" s="27" t="s">
        <v>31</v>
      </c>
      <c r="E10" s="27"/>
      <c r="F10" s="27"/>
      <c r="G10" s="27" t="s">
        <v>27</v>
      </c>
      <c r="H10" s="27"/>
      <c r="I10" s="27"/>
      <c r="J10" s="29"/>
    </row>
    <row r="11" spans="2:30" ht="18" customHeight="1" thickBot="1">
      <c r="B11" s="42"/>
      <c r="C11" s="43"/>
      <c r="D11" s="43"/>
      <c r="E11" s="43"/>
      <c r="F11" s="43"/>
      <c r="G11" s="43" t="s">
        <v>28</v>
      </c>
      <c r="H11" s="43"/>
      <c r="I11" s="43"/>
      <c r="J11" s="44"/>
    </row>
    <row r="12" spans="2:30" ht="18" customHeight="1" thickTop="1">
      <c r="B12" s="93"/>
      <c r="C12" s="23"/>
      <c r="D12" s="23"/>
      <c r="E12" s="23"/>
      <c r="F12" s="110">
        <f>IF(B12&lt;&gt;0,ROUND($J$31/B12,0),0)</f>
        <v>0</v>
      </c>
      <c r="G12" s="24"/>
      <c r="H12" s="23"/>
      <c r="I12" s="23"/>
      <c r="J12" s="113">
        <f>IF(G12&lt;&gt;0,ROUND($J$31/G12,0),0)</f>
        <v>0</v>
      </c>
    </row>
    <row r="13" spans="2:30" ht="18" customHeight="1">
      <c r="B13" s="94"/>
      <c r="C13" s="40"/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/>
      <c r="C14" s="43"/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32</v>
      </c>
      <c r="C15" s="46" t="s">
        <v>33</v>
      </c>
      <c r="D15" s="47" t="s">
        <v>34</v>
      </c>
      <c r="E15" s="47" t="s">
        <v>35</v>
      </c>
      <c r="F15" s="48" t="s">
        <v>36</v>
      </c>
      <c r="G15" s="84" t="s">
        <v>37</v>
      </c>
      <c r="H15" s="49" t="s">
        <v>38</v>
      </c>
      <c r="I15" s="50"/>
      <c r="J15" s="51"/>
    </row>
    <row r="16" spans="2:30" ht="18" customHeight="1">
      <c r="B16" s="52">
        <v>1</v>
      </c>
      <c r="C16" s="53" t="s">
        <v>39</v>
      </c>
      <c r="D16" s="126"/>
      <c r="E16" s="126">
        <f>Prehlad!I27</f>
        <v>0</v>
      </c>
      <c r="F16" s="127">
        <f>D16+E16</f>
        <v>0</v>
      </c>
      <c r="G16" s="52">
        <v>6</v>
      </c>
      <c r="H16" s="54" t="s">
        <v>40</v>
      </c>
      <c r="I16" s="89"/>
      <c r="J16" s="127">
        <v>0</v>
      </c>
    </row>
    <row r="17" spans="2:10" ht="18" customHeight="1">
      <c r="B17" s="55">
        <v>2</v>
      </c>
      <c r="C17" s="56" t="s">
        <v>41</v>
      </c>
      <c r="D17" s="128"/>
      <c r="E17" s="128"/>
      <c r="F17" s="127">
        <f>D17+E17</f>
        <v>0</v>
      </c>
      <c r="G17" s="55">
        <v>7</v>
      </c>
      <c r="H17" s="57" t="s">
        <v>42</v>
      </c>
      <c r="I17" s="27"/>
      <c r="J17" s="129">
        <v>0</v>
      </c>
    </row>
    <row r="18" spans="2:10" ht="18" customHeight="1">
      <c r="B18" s="55">
        <v>3</v>
      </c>
      <c r="C18" s="56" t="s">
        <v>43</v>
      </c>
      <c r="D18" s="128"/>
      <c r="E18" s="128"/>
      <c r="F18" s="127">
        <f>D18+E18</f>
        <v>0</v>
      </c>
      <c r="G18" s="55">
        <v>8</v>
      </c>
      <c r="H18" s="57" t="s">
        <v>44</v>
      </c>
      <c r="I18" s="27"/>
      <c r="J18" s="129">
        <v>0</v>
      </c>
    </row>
    <row r="19" spans="2:10" ht="18" customHeight="1" thickBot="1">
      <c r="B19" s="55">
        <v>4</v>
      </c>
      <c r="C19" s="56" t="s">
        <v>45</v>
      </c>
      <c r="D19" s="128"/>
      <c r="E19" s="128"/>
      <c r="F19" s="130">
        <f>D19+E19</f>
        <v>0</v>
      </c>
      <c r="G19" s="55">
        <v>9</v>
      </c>
      <c r="H19" s="57" t="s">
        <v>46</v>
      </c>
      <c r="I19" s="27"/>
      <c r="J19" s="129">
        <v>0</v>
      </c>
    </row>
    <row r="20" spans="2:10" ht="18" customHeight="1" thickBot="1">
      <c r="B20" s="58">
        <v>5</v>
      </c>
      <c r="C20" s="59" t="s">
        <v>47</v>
      </c>
      <c r="D20" s="131">
        <f>SUM(D16:D19)</f>
        <v>0</v>
      </c>
      <c r="E20" s="132">
        <f>SUM(E16:E19)</f>
        <v>0</v>
      </c>
      <c r="F20" s="133">
        <f>Rekapitulacia!D24</f>
        <v>0</v>
      </c>
      <c r="G20" s="60">
        <v>10</v>
      </c>
      <c r="I20" s="88" t="s">
        <v>48</v>
      </c>
      <c r="J20" s="133">
        <f>SUM(J16:J19)</f>
        <v>0</v>
      </c>
    </row>
    <row r="21" spans="2:10" ht="18" customHeight="1" thickTop="1">
      <c r="B21" s="84" t="s">
        <v>49</v>
      </c>
      <c r="C21" s="83"/>
      <c r="D21" s="50" t="s">
        <v>50</v>
      </c>
      <c r="E21" s="50"/>
      <c r="F21" s="51"/>
      <c r="G21" s="84" t="s">
        <v>51</v>
      </c>
      <c r="H21" s="49" t="s">
        <v>52</v>
      </c>
      <c r="I21" s="50"/>
      <c r="J21" s="51"/>
    </row>
    <row r="22" spans="2:10" ht="18" customHeight="1">
      <c r="B22" s="52">
        <v>11</v>
      </c>
      <c r="C22" s="54" t="s">
        <v>53</v>
      </c>
      <c r="D22" s="90" t="s">
        <v>46</v>
      </c>
      <c r="E22" s="92">
        <v>0</v>
      </c>
      <c r="F22" s="127">
        <v>0</v>
      </c>
      <c r="G22" s="55">
        <v>16</v>
      </c>
      <c r="H22" s="57" t="s">
        <v>54</v>
      </c>
      <c r="I22" s="61"/>
      <c r="J22" s="129">
        <v>0</v>
      </c>
    </row>
    <row r="23" spans="2:10" ht="18" customHeight="1">
      <c r="B23" s="55">
        <v>12</v>
      </c>
      <c r="C23" s="57" t="s">
        <v>55</v>
      </c>
      <c r="D23" s="91"/>
      <c r="E23" s="62">
        <v>0</v>
      </c>
      <c r="F23" s="129">
        <v>0</v>
      </c>
      <c r="G23" s="55">
        <v>17</v>
      </c>
      <c r="H23" s="57" t="s">
        <v>56</v>
      </c>
      <c r="I23" s="61"/>
      <c r="J23" s="129">
        <v>0</v>
      </c>
    </row>
    <row r="24" spans="2:10" ht="18" customHeight="1">
      <c r="B24" s="55">
        <v>13</v>
      </c>
      <c r="C24" s="57" t="s">
        <v>57</v>
      </c>
      <c r="D24" s="91"/>
      <c r="E24" s="62">
        <v>0</v>
      </c>
      <c r="F24" s="129">
        <v>0</v>
      </c>
      <c r="G24" s="55">
        <v>18</v>
      </c>
      <c r="H24" s="57" t="s">
        <v>58</v>
      </c>
      <c r="I24" s="61"/>
      <c r="J24" s="129">
        <v>0</v>
      </c>
    </row>
    <row r="25" spans="2:10" ht="18" customHeight="1" thickBot="1">
      <c r="B25" s="55">
        <v>14</v>
      </c>
      <c r="C25" s="57" t="s">
        <v>46</v>
      </c>
      <c r="D25" s="91"/>
      <c r="E25" s="62">
        <v>0</v>
      </c>
      <c r="F25" s="129">
        <v>0</v>
      </c>
      <c r="G25" s="55">
        <v>19</v>
      </c>
      <c r="H25" s="57" t="s">
        <v>46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59</v>
      </c>
      <c r="F26" s="133">
        <f>SUM(F22:F25)</f>
        <v>0</v>
      </c>
      <c r="G26" s="58">
        <v>20</v>
      </c>
      <c r="H26" s="63"/>
      <c r="I26" s="64" t="s">
        <v>60</v>
      </c>
      <c r="J26" s="133">
        <f>SUM(J22:J25)</f>
        <v>0</v>
      </c>
    </row>
    <row r="27" spans="2:10" ht="18" customHeight="1" thickTop="1">
      <c r="B27" s="65"/>
      <c r="C27" s="66" t="s">
        <v>61</v>
      </c>
      <c r="D27" s="67"/>
      <c r="E27" s="68" t="s">
        <v>62</v>
      </c>
      <c r="F27" s="69"/>
      <c r="G27" s="84" t="s">
        <v>63</v>
      </c>
      <c r="H27" s="49" t="s">
        <v>64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65</v>
      </c>
      <c r="J28" s="127">
        <f>ROUND(F20,2)+J20+F26+J26</f>
        <v>0</v>
      </c>
    </row>
    <row r="29" spans="2:10" ht="18" customHeight="1">
      <c r="B29" s="70"/>
      <c r="C29" s="72" t="s">
        <v>66</v>
      </c>
      <c r="D29" s="72"/>
      <c r="E29" s="75"/>
      <c r="F29" s="69"/>
      <c r="G29" s="55">
        <v>22</v>
      </c>
      <c r="H29" s="57" t="s">
        <v>67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68</v>
      </c>
      <c r="D30" s="27"/>
      <c r="E30" s="75"/>
      <c r="F30" s="69"/>
      <c r="G30" s="55">
        <v>23</v>
      </c>
      <c r="H30" s="57" t="s">
        <v>69</v>
      </c>
      <c r="I30" s="134">
        <f>SUMIF(Prehlad!O11:O10000,0,Prehlad!J11:J10000)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70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71</v>
      </c>
      <c r="H32" s="86" t="s">
        <v>72</v>
      </c>
      <c r="I32" s="45"/>
      <c r="J32" s="87">
        <v>0</v>
      </c>
    </row>
    <row r="33" spans="2:10" ht="18" customHeight="1" thickTop="1">
      <c r="B33" s="77"/>
      <c r="C33" s="78"/>
      <c r="D33" s="66" t="s">
        <v>73</v>
      </c>
      <c r="E33" s="78"/>
      <c r="F33" s="78"/>
      <c r="G33" s="78"/>
      <c r="H33" s="78" t="s">
        <v>74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66</v>
      </c>
      <c r="D35" s="72"/>
      <c r="E35" s="72"/>
      <c r="F35" s="71"/>
      <c r="G35" s="72" t="s">
        <v>66</v>
      </c>
      <c r="H35" s="72"/>
      <c r="I35" s="72"/>
      <c r="J35" s="80"/>
    </row>
    <row r="36" spans="2:10" ht="18" customHeight="1">
      <c r="B36" s="26"/>
      <c r="C36" s="27" t="s">
        <v>68</v>
      </c>
      <c r="D36" s="27"/>
      <c r="E36" s="27"/>
      <c r="F36" s="28"/>
      <c r="G36" s="27" t="s">
        <v>68</v>
      </c>
      <c r="H36" s="27"/>
      <c r="I36" s="27"/>
      <c r="J36" s="29"/>
    </row>
    <row r="37" spans="2:10" ht="18" customHeight="1">
      <c r="B37" s="70"/>
      <c r="C37" s="72" t="s">
        <v>62</v>
      </c>
      <c r="D37" s="72"/>
      <c r="E37" s="72"/>
      <c r="F37" s="71"/>
      <c r="G37" s="72" t="s">
        <v>62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75</v>
      </c>
      <c r="C1" s="1"/>
      <c r="E1" s="21" t="s">
        <v>76</v>
      </c>
      <c r="F1" s="1"/>
      <c r="G1" s="1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1:30">
      <c r="A2" s="21" t="s">
        <v>77</v>
      </c>
      <c r="C2" s="1"/>
      <c r="E2" s="21" t="s">
        <v>78</v>
      </c>
      <c r="F2" s="1"/>
      <c r="G2" s="1"/>
      <c r="Z2" s="104" t="s">
        <v>8</v>
      </c>
      <c r="AA2" s="105" t="s">
        <v>79</v>
      </c>
      <c r="AB2" s="105" t="s">
        <v>10</v>
      </c>
      <c r="AC2" s="105"/>
      <c r="AD2" s="106"/>
    </row>
    <row r="3" spans="1:30">
      <c r="A3" s="21" t="s">
        <v>80</v>
      </c>
      <c r="C3" s="1"/>
      <c r="E3" s="21" t="s">
        <v>348</v>
      </c>
      <c r="F3" s="1"/>
      <c r="G3" s="1"/>
      <c r="Z3" s="104" t="s">
        <v>13</v>
      </c>
      <c r="AA3" s="105" t="s">
        <v>81</v>
      </c>
      <c r="AB3" s="105" t="s">
        <v>10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18</v>
      </c>
      <c r="AA4" s="105" t="s">
        <v>82</v>
      </c>
      <c r="AB4" s="105" t="s">
        <v>10</v>
      </c>
      <c r="AC4" s="105"/>
      <c r="AD4" s="106"/>
    </row>
    <row r="5" spans="1:30">
      <c r="A5" s="21" t="s">
        <v>6</v>
      </c>
      <c r="B5" s="1"/>
      <c r="C5" s="1"/>
      <c r="D5" s="1"/>
      <c r="E5" s="1"/>
      <c r="F5" s="1"/>
      <c r="G5" s="1"/>
      <c r="Z5" s="104" t="s">
        <v>24</v>
      </c>
      <c r="AA5" s="105" t="s">
        <v>81</v>
      </c>
      <c r="AB5" s="105" t="s">
        <v>10</v>
      </c>
      <c r="AC5" s="105" t="s">
        <v>15</v>
      </c>
      <c r="AD5" s="106" t="s">
        <v>16</v>
      </c>
    </row>
    <row r="6" spans="1:30">
      <c r="A6" s="21" t="s">
        <v>11</v>
      </c>
      <c r="B6" s="1"/>
      <c r="C6" s="1"/>
      <c r="D6" s="1"/>
      <c r="E6" s="1"/>
      <c r="F6" s="1"/>
      <c r="G6" s="1"/>
    </row>
    <row r="7" spans="1:30">
      <c r="A7" s="21" t="s">
        <v>17</v>
      </c>
      <c r="B7" s="1"/>
      <c r="C7" s="1"/>
      <c r="D7" s="1"/>
      <c r="E7" s="1"/>
      <c r="F7" s="1"/>
      <c r="G7" s="1"/>
    </row>
    <row r="8" spans="1:30" ht="14.25" thickBot="1">
      <c r="A8" s="1" t="s">
        <v>26</v>
      </c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83</v>
      </c>
      <c r="B9" s="10" t="s">
        <v>34</v>
      </c>
      <c r="C9" s="10" t="s">
        <v>84</v>
      </c>
      <c r="D9" s="10" t="s">
        <v>85</v>
      </c>
      <c r="E9" s="18" t="s">
        <v>86</v>
      </c>
      <c r="F9" s="19" t="s">
        <v>87</v>
      </c>
      <c r="G9" s="1"/>
    </row>
    <row r="10" spans="1:30" ht="13.5" thickBot="1">
      <c r="A10" s="14"/>
      <c r="B10" s="15"/>
      <c r="C10" s="15" t="s">
        <v>88</v>
      </c>
      <c r="D10" s="15"/>
      <c r="E10" s="15" t="s">
        <v>85</v>
      </c>
      <c r="F10" s="20" t="s">
        <v>85</v>
      </c>
      <c r="G10" s="109" t="s">
        <v>89</v>
      </c>
    </row>
    <row r="11" spans="1:30" ht="13.5" thickTop="1"/>
    <row r="12" spans="1:30">
      <c r="A12" s="1" t="s">
        <v>90</v>
      </c>
      <c r="B12" s="6">
        <f>Prehlad!H25</f>
        <v>0</v>
      </c>
      <c r="C12" s="6">
        <f>Prehlad!I25</f>
        <v>0</v>
      </c>
      <c r="D12" s="6">
        <f>Prehlad!J25</f>
        <v>0</v>
      </c>
      <c r="E12" s="7">
        <f>Prehlad!L25</f>
        <v>0.27454392</v>
      </c>
      <c r="F12" s="5">
        <f>Prehlad!N25</f>
        <v>0</v>
      </c>
      <c r="G12" s="5">
        <f>Prehlad!W25</f>
        <v>0</v>
      </c>
    </row>
    <row r="13" spans="1:30">
      <c r="A13" s="1" t="s">
        <v>91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0.27454392</v>
      </c>
      <c r="F13" s="5">
        <f>Prehlad!N27</f>
        <v>0</v>
      </c>
      <c r="G13" s="5">
        <f>Prehlad!W27</f>
        <v>0</v>
      </c>
    </row>
    <row r="15" spans="1:30">
      <c r="A15" s="1" t="s">
        <v>92</v>
      </c>
      <c r="B15" s="6">
        <f>Prehlad!H38</f>
        <v>0</v>
      </c>
      <c r="C15" s="6">
        <f>Prehlad!I38</f>
        <v>0</v>
      </c>
      <c r="D15" s="6">
        <f>Prehlad!J38</f>
        <v>0</v>
      </c>
      <c r="E15" s="7">
        <f>Prehlad!L38</f>
        <v>6.4897200000000002E-2</v>
      </c>
      <c r="F15" s="5">
        <f>Prehlad!N38</f>
        <v>0</v>
      </c>
      <c r="G15" s="5">
        <f>Prehlad!W38</f>
        <v>0</v>
      </c>
    </row>
    <row r="16" spans="1:30">
      <c r="A16" s="1" t="s">
        <v>93</v>
      </c>
      <c r="B16" s="6">
        <f>Prehlad!H48</f>
        <v>0</v>
      </c>
      <c r="C16" s="6">
        <f>Prehlad!I48</f>
        <v>0</v>
      </c>
      <c r="D16" s="6">
        <f>Prehlad!J48</f>
        <v>0</v>
      </c>
      <c r="E16" s="7">
        <f>Prehlad!L48</f>
        <v>1.1623320400000001</v>
      </c>
      <c r="F16" s="5">
        <f>Prehlad!N48</f>
        <v>1.3066</v>
      </c>
      <c r="G16" s="5">
        <f>Prehlad!W48</f>
        <v>0</v>
      </c>
    </row>
    <row r="17" spans="1:7">
      <c r="A17" s="1" t="s">
        <v>94</v>
      </c>
      <c r="B17" s="6">
        <f>Prehlad!H70</f>
        <v>0</v>
      </c>
      <c r="C17" s="6">
        <f>Prehlad!I70</f>
        <v>0</v>
      </c>
      <c r="D17" s="6">
        <f>Prehlad!J70</f>
        <v>0</v>
      </c>
      <c r="E17" s="7">
        <f>Prehlad!L70</f>
        <v>3.0807475999999996</v>
      </c>
      <c r="F17" s="5">
        <f>Prehlad!N70</f>
        <v>0.89160000000000006</v>
      </c>
      <c r="G17" s="5">
        <f>Prehlad!W70</f>
        <v>0</v>
      </c>
    </row>
    <row r="18" spans="1:7">
      <c r="A18" s="1" t="s">
        <v>95</v>
      </c>
      <c r="B18" s="6">
        <f>Prehlad!H74</f>
        <v>0</v>
      </c>
      <c r="C18" s="6">
        <f>Prehlad!I74</f>
        <v>0</v>
      </c>
      <c r="D18" s="6">
        <f>Prehlad!J74</f>
        <v>0</v>
      </c>
      <c r="E18" s="7">
        <f>Prehlad!L74</f>
        <v>3.6584799999999994E-2</v>
      </c>
      <c r="F18" s="5">
        <f>Prehlad!N74</f>
        <v>0</v>
      </c>
      <c r="G18" s="5">
        <f>Prehlad!W74</f>
        <v>0</v>
      </c>
    </row>
    <row r="19" spans="1:7">
      <c r="A19" s="1" t="s">
        <v>96</v>
      </c>
      <c r="B19" s="6">
        <f>Prehlad!H83</f>
        <v>0</v>
      </c>
      <c r="C19" s="6">
        <f>Prehlad!I83</f>
        <v>0</v>
      </c>
      <c r="D19" s="6">
        <f>Prehlad!J83</f>
        <v>0</v>
      </c>
      <c r="E19" s="7">
        <f>Prehlad!L83</f>
        <v>1.7057188400000001</v>
      </c>
      <c r="F19" s="5">
        <f>Prehlad!N83</f>
        <v>2.39764</v>
      </c>
      <c r="G19" s="5">
        <f>Prehlad!W83</f>
        <v>0</v>
      </c>
    </row>
    <row r="20" spans="1:7">
      <c r="A20" s="1" t="s">
        <v>97</v>
      </c>
      <c r="B20" s="6">
        <f>Prehlad!H89</f>
        <v>0</v>
      </c>
      <c r="C20" s="6">
        <f>Prehlad!I89</f>
        <v>0</v>
      </c>
      <c r="D20" s="6">
        <f>Prehlad!J89</f>
        <v>0</v>
      </c>
      <c r="E20" s="7">
        <f>Prehlad!L89</f>
        <v>0.39996712000000001</v>
      </c>
      <c r="F20" s="5">
        <f>Prehlad!N89</f>
        <v>0</v>
      </c>
      <c r="G20" s="5">
        <f>Prehlad!W89</f>
        <v>0</v>
      </c>
    </row>
    <row r="21" spans="1:7">
      <c r="A21" s="1" t="s">
        <v>98</v>
      </c>
      <c r="B21" s="6">
        <f>Prehlad!H91</f>
        <v>0</v>
      </c>
      <c r="C21" s="6">
        <f>Prehlad!I91</f>
        <v>0</v>
      </c>
      <c r="D21" s="6">
        <f>Prehlad!J91</f>
        <v>0</v>
      </c>
      <c r="E21" s="7">
        <f>Prehlad!L91</f>
        <v>6.4502476000000009</v>
      </c>
      <c r="F21" s="5">
        <f>Prehlad!N91</f>
        <v>4.5958399999999999</v>
      </c>
      <c r="G21" s="5">
        <f>Prehlad!W91</f>
        <v>0</v>
      </c>
    </row>
    <row r="24" spans="1:7">
      <c r="A24" s="1" t="s">
        <v>99</v>
      </c>
      <c r="B24" s="6">
        <f>Prehlad!H94</f>
        <v>0</v>
      </c>
      <c r="C24" s="6">
        <f>Prehlad!I94</f>
        <v>0</v>
      </c>
      <c r="D24" s="6">
        <f>Prehlad!J94</f>
        <v>0</v>
      </c>
      <c r="E24" s="7">
        <f>Prehlad!L94</f>
        <v>6.724791520000001</v>
      </c>
      <c r="F24" s="5">
        <f>Prehlad!N94</f>
        <v>4.5958399999999999</v>
      </c>
      <c r="G24" s="5">
        <f>Prehlad!W94</f>
        <v>0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4"/>
  <sheetViews>
    <sheetView showGridLines="0" workbookViewId="0">
      <pane ySplit="10" topLeftCell="A86" activePane="bottomLeft" state="frozen"/>
      <selection pane="bottomLeft" activeCell="AF82" sqref="AF82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75</v>
      </c>
      <c r="B1" s="1"/>
      <c r="C1" s="1"/>
      <c r="D1" s="1"/>
      <c r="E1" s="21" t="s">
        <v>76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  <c r="AE1" s="1"/>
      <c r="AF1" s="1"/>
      <c r="AG1" s="1"/>
      <c r="AH1" s="1"/>
    </row>
    <row r="2" spans="1:34">
      <c r="A2" s="21" t="s">
        <v>77</v>
      </c>
      <c r="B2" s="1"/>
      <c r="C2" s="1"/>
      <c r="D2" s="1"/>
      <c r="E2" s="21" t="s">
        <v>78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8</v>
      </c>
      <c r="AA2" s="105" t="s">
        <v>100</v>
      </c>
      <c r="AB2" s="105" t="s">
        <v>10</v>
      </c>
      <c r="AC2" s="105"/>
      <c r="AD2" s="106"/>
      <c r="AE2" s="1"/>
      <c r="AF2" s="1"/>
      <c r="AG2" s="1"/>
      <c r="AH2" s="1"/>
    </row>
    <row r="3" spans="1:34">
      <c r="A3" s="21" t="s">
        <v>80</v>
      </c>
      <c r="B3" s="1"/>
      <c r="C3" s="1"/>
      <c r="D3" s="1"/>
      <c r="E3" s="21" t="s">
        <v>349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101</v>
      </c>
      <c r="AB3" s="105" t="s">
        <v>10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18</v>
      </c>
      <c r="AA4" s="105" t="s">
        <v>102</v>
      </c>
      <c r="AB4" s="105" t="s">
        <v>10</v>
      </c>
      <c r="AC4" s="105"/>
      <c r="AD4" s="106"/>
      <c r="AE4" s="1"/>
      <c r="AF4" s="1"/>
      <c r="AG4" s="1"/>
      <c r="AH4" s="1"/>
    </row>
    <row r="5" spans="1:34">
      <c r="A5" s="21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24</v>
      </c>
      <c r="AA5" s="105" t="s">
        <v>101</v>
      </c>
      <c r="AB5" s="105" t="s">
        <v>10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 t="s">
        <v>17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26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103</v>
      </c>
      <c r="B9" s="10" t="s">
        <v>104</v>
      </c>
      <c r="C9" s="10" t="s">
        <v>105</v>
      </c>
      <c r="D9" s="10" t="s">
        <v>106</v>
      </c>
      <c r="E9" s="10" t="s">
        <v>107</v>
      </c>
      <c r="F9" s="10" t="s">
        <v>108</v>
      </c>
      <c r="G9" s="10" t="s">
        <v>109</v>
      </c>
      <c r="H9" s="10" t="s">
        <v>34</v>
      </c>
      <c r="I9" s="10" t="s">
        <v>84</v>
      </c>
      <c r="J9" s="10" t="s">
        <v>85</v>
      </c>
      <c r="K9" s="11" t="s">
        <v>86</v>
      </c>
      <c r="L9" s="12"/>
      <c r="M9" s="13" t="s">
        <v>87</v>
      </c>
      <c r="N9" s="12"/>
      <c r="O9" s="97" t="s">
        <v>110</v>
      </c>
      <c r="P9" s="98" t="s">
        <v>111</v>
      </c>
      <c r="Q9" s="99" t="s">
        <v>107</v>
      </c>
      <c r="R9" s="99" t="s">
        <v>107</v>
      </c>
      <c r="S9" s="100" t="s">
        <v>107</v>
      </c>
      <c r="T9" s="108" t="s">
        <v>112</v>
      </c>
      <c r="U9" s="108" t="s">
        <v>113</v>
      </c>
      <c r="V9" s="108" t="s">
        <v>114</v>
      </c>
      <c r="W9" s="109" t="s">
        <v>89</v>
      </c>
      <c r="X9" s="109" t="s">
        <v>115</v>
      </c>
      <c r="Y9" s="109" t="s">
        <v>116</v>
      </c>
      <c r="Z9" s="1"/>
      <c r="AA9" s="1"/>
      <c r="AB9" s="1" t="s">
        <v>114</v>
      </c>
      <c r="AC9" s="1"/>
      <c r="AD9" s="1"/>
      <c r="AE9" s="1"/>
      <c r="AF9" s="1"/>
      <c r="AG9" s="1"/>
      <c r="AH9" s="1"/>
    </row>
    <row r="10" spans="1:34" ht="13.5" thickBot="1">
      <c r="A10" s="14" t="s">
        <v>117</v>
      </c>
      <c r="B10" s="15" t="s">
        <v>118</v>
      </c>
      <c r="C10" s="16"/>
      <c r="D10" s="15" t="s">
        <v>119</v>
      </c>
      <c r="E10" s="15" t="s">
        <v>120</v>
      </c>
      <c r="F10" s="15" t="s">
        <v>121</v>
      </c>
      <c r="G10" s="15" t="s">
        <v>122</v>
      </c>
      <c r="H10" s="15" t="s">
        <v>123</v>
      </c>
      <c r="I10" s="15" t="s">
        <v>88</v>
      </c>
      <c r="J10" s="15"/>
      <c r="K10" s="15" t="s">
        <v>109</v>
      </c>
      <c r="L10" s="15" t="s">
        <v>85</v>
      </c>
      <c r="M10" s="17" t="s">
        <v>109</v>
      </c>
      <c r="N10" s="15" t="s">
        <v>85</v>
      </c>
      <c r="O10" s="20" t="s">
        <v>124</v>
      </c>
      <c r="P10" s="101"/>
      <c r="Q10" s="102" t="s">
        <v>125</v>
      </c>
      <c r="R10" s="102" t="s">
        <v>126</v>
      </c>
      <c r="S10" s="103" t="s">
        <v>127</v>
      </c>
      <c r="T10" s="108" t="s">
        <v>128</v>
      </c>
      <c r="U10" s="108" t="s">
        <v>129</v>
      </c>
      <c r="V10" s="108" t="s">
        <v>130</v>
      </c>
      <c r="W10" s="109"/>
      <c r="X10" s="1"/>
      <c r="Y10" s="1"/>
      <c r="Z10" s="1"/>
      <c r="AA10" s="1"/>
      <c r="AB10" s="1" t="s">
        <v>131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132</v>
      </c>
    </row>
    <row r="13" spans="1:34">
      <c r="B13" s="118" t="s">
        <v>90</v>
      </c>
    </row>
    <row r="14" spans="1:34" ht="25.5">
      <c r="A14" s="116">
        <v>1</v>
      </c>
      <c r="B14" s="117" t="s">
        <v>133</v>
      </c>
      <c r="C14" s="118" t="s">
        <v>134</v>
      </c>
      <c r="D14" s="125" t="s">
        <v>135</v>
      </c>
      <c r="E14" s="120">
        <v>450.072</v>
      </c>
      <c r="F14" s="119" t="s">
        <v>136</v>
      </c>
      <c r="H14" s="121">
        <f t="shared" ref="H14:H24" si="0">ROUND(E14*G14, 2)</f>
        <v>0</v>
      </c>
      <c r="J14" s="121">
        <f t="shared" ref="J14:J24" si="1">ROUND(E14*G14, 2)</f>
        <v>0</v>
      </c>
      <c r="O14" s="119">
        <v>20</v>
      </c>
      <c r="P14" s="119" t="s">
        <v>137</v>
      </c>
      <c r="V14" s="123" t="s">
        <v>63</v>
      </c>
      <c r="W14" s="124">
        <v>76.061999999999998</v>
      </c>
      <c r="Z14" s="119" t="s">
        <v>138</v>
      </c>
      <c r="AA14" s="119">
        <v>301010101001</v>
      </c>
      <c r="AB14" s="119">
        <v>1</v>
      </c>
    </row>
    <row r="15" spans="1:34" ht="25.5">
      <c r="A15" s="116">
        <v>2</v>
      </c>
      <c r="B15" s="117" t="s">
        <v>133</v>
      </c>
      <c r="C15" s="118" t="s">
        <v>139</v>
      </c>
      <c r="D15" s="125" t="s">
        <v>140</v>
      </c>
      <c r="E15" s="120">
        <v>450.072</v>
      </c>
      <c r="F15" s="119" t="s">
        <v>136</v>
      </c>
      <c r="H15" s="121">
        <f t="shared" si="0"/>
        <v>0</v>
      </c>
      <c r="J15" s="121">
        <f t="shared" si="1"/>
        <v>0</v>
      </c>
      <c r="K15" s="122">
        <v>6.0999999999999997E-4</v>
      </c>
      <c r="L15" s="122">
        <f>E15*K15</f>
        <v>0.27454392</v>
      </c>
      <c r="O15" s="119">
        <v>20</v>
      </c>
      <c r="P15" s="119" t="s">
        <v>137</v>
      </c>
      <c r="V15" s="123" t="s">
        <v>63</v>
      </c>
      <c r="W15" s="124">
        <v>2.7</v>
      </c>
      <c r="Z15" s="119" t="s">
        <v>138</v>
      </c>
      <c r="AA15" s="119">
        <v>301010101091</v>
      </c>
      <c r="AB15" s="119">
        <v>1</v>
      </c>
    </row>
    <row r="16" spans="1:34" ht="25.5">
      <c r="A16" s="116">
        <v>3</v>
      </c>
      <c r="B16" s="117" t="s">
        <v>133</v>
      </c>
      <c r="C16" s="118" t="s">
        <v>141</v>
      </c>
      <c r="D16" s="125" t="s">
        <v>142</v>
      </c>
      <c r="E16" s="120">
        <v>450.072</v>
      </c>
      <c r="F16" s="119" t="s">
        <v>136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137</v>
      </c>
      <c r="V16" s="123" t="s">
        <v>63</v>
      </c>
      <c r="W16" s="124">
        <v>42.756999999999998</v>
      </c>
      <c r="Z16" s="119" t="s">
        <v>138</v>
      </c>
      <c r="AA16" s="119">
        <v>301010101501</v>
      </c>
      <c r="AB16" s="119">
        <v>1</v>
      </c>
    </row>
    <row r="17" spans="1:28">
      <c r="A17" s="116">
        <v>4</v>
      </c>
      <c r="B17" s="117" t="s">
        <v>143</v>
      </c>
      <c r="C17" s="118" t="s">
        <v>144</v>
      </c>
      <c r="D17" s="125" t="s">
        <v>145</v>
      </c>
      <c r="E17" s="120">
        <v>4.5970000000000004</v>
      </c>
      <c r="F17" s="119" t="s">
        <v>146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137</v>
      </c>
      <c r="V17" s="123" t="s">
        <v>63</v>
      </c>
      <c r="W17" s="124">
        <v>5.9210000000000003</v>
      </c>
      <c r="Z17" s="119" t="s">
        <v>147</v>
      </c>
      <c r="AA17" s="119">
        <v>508018501001</v>
      </c>
      <c r="AB17" s="119">
        <v>7</v>
      </c>
    </row>
    <row r="18" spans="1:28">
      <c r="A18" s="116">
        <v>5</v>
      </c>
      <c r="B18" s="117" t="s">
        <v>143</v>
      </c>
      <c r="C18" s="118" t="s">
        <v>148</v>
      </c>
      <c r="D18" s="125" t="s">
        <v>149</v>
      </c>
      <c r="E18" s="120">
        <v>4.5970000000000004</v>
      </c>
      <c r="F18" s="119" t="s">
        <v>146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137</v>
      </c>
      <c r="V18" s="123" t="s">
        <v>63</v>
      </c>
      <c r="W18" s="124">
        <v>2.4870000000000001</v>
      </c>
      <c r="Z18" s="119" t="s">
        <v>147</v>
      </c>
      <c r="AA18" s="119">
        <v>508020002001</v>
      </c>
      <c r="AB18" s="119">
        <v>1</v>
      </c>
    </row>
    <row r="19" spans="1:28" ht="25.5">
      <c r="A19" s="116">
        <v>6</v>
      </c>
      <c r="B19" s="117" t="s">
        <v>143</v>
      </c>
      <c r="C19" s="118" t="s">
        <v>150</v>
      </c>
      <c r="D19" s="125" t="s">
        <v>151</v>
      </c>
      <c r="E19" s="120">
        <v>45.97</v>
      </c>
      <c r="F19" s="119" t="s">
        <v>146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137</v>
      </c>
      <c r="V19" s="123" t="s">
        <v>63</v>
      </c>
      <c r="Z19" s="119" t="s">
        <v>147</v>
      </c>
      <c r="AA19" s="119">
        <v>508020002002</v>
      </c>
      <c r="AB19" s="119">
        <v>1</v>
      </c>
    </row>
    <row r="20" spans="1:28" ht="25.5">
      <c r="A20" s="116">
        <v>7</v>
      </c>
      <c r="B20" s="117" t="s">
        <v>143</v>
      </c>
      <c r="C20" s="118" t="s">
        <v>152</v>
      </c>
      <c r="D20" s="125" t="s">
        <v>153</v>
      </c>
      <c r="E20" s="120">
        <v>4.5970000000000004</v>
      </c>
      <c r="F20" s="119" t="s">
        <v>146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137</v>
      </c>
      <c r="V20" s="123" t="s">
        <v>63</v>
      </c>
    </row>
    <row r="21" spans="1:28" ht="25.5">
      <c r="A21" s="116">
        <v>8</v>
      </c>
      <c r="B21" s="117" t="s">
        <v>143</v>
      </c>
      <c r="C21" s="118" t="s">
        <v>154</v>
      </c>
      <c r="D21" s="125" t="s">
        <v>155</v>
      </c>
      <c r="E21" s="120">
        <v>45.97</v>
      </c>
      <c r="F21" s="119" t="s">
        <v>146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137</v>
      </c>
      <c r="V21" s="123" t="s">
        <v>63</v>
      </c>
    </row>
    <row r="22" spans="1:28" ht="25.5">
      <c r="A22" s="116">
        <v>9</v>
      </c>
      <c r="B22" s="117" t="s">
        <v>143</v>
      </c>
      <c r="C22" s="118" t="s">
        <v>156</v>
      </c>
      <c r="D22" s="125" t="s">
        <v>157</v>
      </c>
      <c r="E22" s="120">
        <v>4.5970000000000004</v>
      </c>
      <c r="F22" s="119" t="s">
        <v>146</v>
      </c>
      <c r="H22" s="121">
        <f t="shared" si="0"/>
        <v>0</v>
      </c>
      <c r="J22" s="121">
        <f t="shared" si="1"/>
        <v>0</v>
      </c>
      <c r="O22" s="119">
        <v>20</v>
      </c>
      <c r="P22" s="119" t="s">
        <v>137</v>
      </c>
      <c r="V22" s="123" t="s">
        <v>63</v>
      </c>
    </row>
    <row r="23" spans="1:28">
      <c r="A23" s="116">
        <v>10</v>
      </c>
      <c r="B23" s="117" t="s">
        <v>133</v>
      </c>
      <c r="C23" s="118" t="s">
        <v>158</v>
      </c>
      <c r="D23" s="125" t="s">
        <v>159</v>
      </c>
      <c r="E23" s="120">
        <v>0.27500000000000002</v>
      </c>
      <c r="F23" s="119" t="s">
        <v>146</v>
      </c>
      <c r="H23" s="121">
        <f t="shared" si="0"/>
        <v>0</v>
      </c>
      <c r="J23" s="121">
        <f t="shared" si="1"/>
        <v>0</v>
      </c>
      <c r="O23" s="119">
        <v>20</v>
      </c>
      <c r="P23" s="119" t="s">
        <v>137</v>
      </c>
      <c r="V23" s="123" t="s">
        <v>63</v>
      </c>
    </row>
    <row r="24" spans="1:28">
      <c r="A24" s="116">
        <v>11</v>
      </c>
      <c r="B24" s="117" t="s">
        <v>133</v>
      </c>
      <c r="C24" s="118" t="s">
        <v>160</v>
      </c>
      <c r="D24" s="125" t="s">
        <v>161</v>
      </c>
      <c r="E24" s="120">
        <v>0.27500000000000002</v>
      </c>
      <c r="F24" s="119" t="s">
        <v>146</v>
      </c>
      <c r="H24" s="121">
        <f t="shared" si="0"/>
        <v>0</v>
      </c>
      <c r="J24" s="121">
        <f t="shared" si="1"/>
        <v>0</v>
      </c>
      <c r="O24" s="119">
        <v>20</v>
      </c>
      <c r="P24" s="119" t="s">
        <v>137</v>
      </c>
      <c r="V24" s="123" t="s">
        <v>63</v>
      </c>
    </row>
    <row r="25" spans="1:28">
      <c r="D25" s="136" t="s">
        <v>162</v>
      </c>
      <c r="E25" s="137">
        <f>J25</f>
        <v>0</v>
      </c>
      <c r="H25" s="137">
        <f>SUM(H12:H24)</f>
        <v>0</v>
      </c>
      <c r="I25" s="137">
        <f>SUM(I12:I24)</f>
        <v>0</v>
      </c>
      <c r="J25" s="137">
        <f>SUM(J12:J24)</f>
        <v>0</v>
      </c>
      <c r="L25" s="138">
        <f>SUM(L12:L24)</f>
        <v>0.27454392</v>
      </c>
      <c r="N25" s="139">
        <f>SUM(N12:N24)</f>
        <v>0</v>
      </c>
    </row>
    <row r="27" spans="1:28">
      <c r="D27" s="136" t="s">
        <v>91</v>
      </c>
      <c r="E27" s="139">
        <f>J27</f>
        <v>0</v>
      </c>
      <c r="H27" s="137">
        <f>+H25</f>
        <v>0</v>
      </c>
      <c r="I27" s="137">
        <f>+I25</f>
        <v>0</v>
      </c>
      <c r="J27" s="137">
        <f>+J25</f>
        <v>0</v>
      </c>
      <c r="L27" s="138">
        <f>+L25</f>
        <v>0.27454392</v>
      </c>
      <c r="N27" s="139">
        <f>+N25</f>
        <v>0</v>
      </c>
    </row>
    <row r="29" spans="1:28">
      <c r="B29" s="135" t="s">
        <v>163</v>
      </c>
    </row>
    <row r="30" spans="1:28">
      <c r="B30" s="118" t="s">
        <v>92</v>
      </c>
    </row>
    <row r="31" spans="1:28">
      <c r="A31" s="116">
        <v>12</v>
      </c>
      <c r="B31" s="117" t="s">
        <v>164</v>
      </c>
      <c r="C31" s="118" t="s">
        <v>165</v>
      </c>
      <c r="D31" s="125" t="s">
        <v>166</v>
      </c>
      <c r="E31" s="120">
        <v>447.12</v>
      </c>
      <c r="F31" s="119" t="s">
        <v>136</v>
      </c>
      <c r="H31" s="121">
        <f>ROUND(E31*G31, 2)</f>
        <v>0</v>
      </c>
      <c r="J31" s="121">
        <f t="shared" ref="J31:J37" si="2">ROUND(E31*G31, 2)</f>
        <v>0</v>
      </c>
      <c r="O31" s="119">
        <v>20</v>
      </c>
      <c r="P31" s="119" t="s">
        <v>137</v>
      </c>
      <c r="V31" s="123" t="s">
        <v>167</v>
      </c>
    </row>
    <row r="32" spans="1:28">
      <c r="A32" s="116">
        <v>13</v>
      </c>
      <c r="B32" s="117" t="s">
        <v>168</v>
      </c>
      <c r="C32" s="118" t="s">
        <v>169</v>
      </c>
      <c r="D32" s="125" t="s">
        <v>170</v>
      </c>
      <c r="E32" s="120">
        <v>228.03100000000001</v>
      </c>
      <c r="F32" s="119" t="s">
        <v>136</v>
      </c>
      <c r="I32" s="121">
        <f>ROUND(E32*G32, 2)</f>
        <v>0</v>
      </c>
      <c r="J32" s="121">
        <f t="shared" si="2"/>
        <v>0</v>
      </c>
      <c r="O32" s="119">
        <v>20</v>
      </c>
      <c r="P32" s="119" t="s">
        <v>137</v>
      </c>
      <c r="V32" s="123" t="s">
        <v>51</v>
      </c>
    </row>
    <row r="33" spans="1:22">
      <c r="A33" s="116">
        <v>14</v>
      </c>
      <c r="B33" s="117" t="s">
        <v>168</v>
      </c>
      <c r="C33" s="118" t="s">
        <v>171</v>
      </c>
      <c r="D33" s="125" t="s">
        <v>172</v>
      </c>
      <c r="E33" s="120">
        <v>228.03100000000001</v>
      </c>
      <c r="F33" s="119" t="s">
        <v>136</v>
      </c>
      <c r="I33" s="121">
        <f>ROUND(E33*G33, 2)</f>
        <v>0</v>
      </c>
      <c r="J33" s="121">
        <f t="shared" si="2"/>
        <v>0</v>
      </c>
      <c r="O33" s="119">
        <v>20</v>
      </c>
      <c r="P33" s="119" t="s">
        <v>137</v>
      </c>
      <c r="V33" s="123" t="s">
        <v>51</v>
      </c>
    </row>
    <row r="34" spans="1:22" ht="25.5">
      <c r="A34" s="116">
        <v>15</v>
      </c>
      <c r="B34" s="117" t="s">
        <v>164</v>
      </c>
      <c r="C34" s="118" t="s">
        <v>173</v>
      </c>
      <c r="D34" s="125" t="s">
        <v>174</v>
      </c>
      <c r="E34" s="120">
        <v>223.56</v>
      </c>
      <c r="F34" s="119" t="s">
        <v>136</v>
      </c>
      <c r="H34" s="121">
        <f>ROUND(E34*G34, 2)</f>
        <v>0</v>
      </c>
      <c r="J34" s="121">
        <f t="shared" si="2"/>
        <v>0</v>
      </c>
      <c r="K34" s="122">
        <v>6.9999999999999994E-5</v>
      </c>
      <c r="L34" s="122">
        <f>E34*K34</f>
        <v>1.5649199999999999E-2</v>
      </c>
      <c r="O34" s="119">
        <v>20</v>
      </c>
      <c r="P34" s="119" t="s">
        <v>137</v>
      </c>
      <c r="V34" s="123" t="s">
        <v>167</v>
      </c>
    </row>
    <row r="35" spans="1:22">
      <c r="A35" s="116">
        <v>16</v>
      </c>
      <c r="B35" s="117" t="s">
        <v>168</v>
      </c>
      <c r="C35" s="118" t="s">
        <v>175</v>
      </c>
      <c r="D35" s="125" t="s">
        <v>176</v>
      </c>
      <c r="E35" s="120">
        <v>246.24</v>
      </c>
      <c r="F35" s="119" t="s">
        <v>136</v>
      </c>
      <c r="I35" s="121">
        <f>ROUND(E35*G35, 2)</f>
        <v>0</v>
      </c>
      <c r="J35" s="121">
        <f t="shared" si="2"/>
        <v>0</v>
      </c>
      <c r="K35" s="122">
        <v>2.0000000000000001E-4</v>
      </c>
      <c r="L35" s="122">
        <f>E35*K35</f>
        <v>4.9248000000000007E-2</v>
      </c>
      <c r="O35" s="119">
        <v>20</v>
      </c>
      <c r="P35" s="119" t="s">
        <v>137</v>
      </c>
      <c r="V35" s="123" t="s">
        <v>51</v>
      </c>
    </row>
    <row r="36" spans="1:22" ht="25.5">
      <c r="A36" s="116">
        <v>17</v>
      </c>
      <c r="B36" s="117" t="s">
        <v>164</v>
      </c>
      <c r="C36" s="118" t="s">
        <v>177</v>
      </c>
      <c r="D36" s="125" t="s">
        <v>178</v>
      </c>
      <c r="F36" s="119" t="s">
        <v>179</v>
      </c>
      <c r="H36" s="121">
        <f>ROUND(E36*G36, 2)</f>
        <v>0</v>
      </c>
      <c r="J36" s="121">
        <f t="shared" si="2"/>
        <v>0</v>
      </c>
      <c r="O36" s="119">
        <v>20</v>
      </c>
      <c r="P36" s="119" t="s">
        <v>137</v>
      </c>
      <c r="V36" s="123" t="s">
        <v>167</v>
      </c>
    </row>
    <row r="37" spans="1:22" ht="25.5">
      <c r="A37" s="116">
        <v>18</v>
      </c>
      <c r="B37" s="117" t="s">
        <v>164</v>
      </c>
      <c r="C37" s="118" t="s">
        <v>180</v>
      </c>
      <c r="D37" s="125" t="s">
        <v>181</v>
      </c>
      <c r="F37" s="119" t="s">
        <v>179</v>
      </c>
      <c r="H37" s="121">
        <f>ROUND(E37*G37, 2)</f>
        <v>0</v>
      </c>
      <c r="J37" s="121">
        <f t="shared" si="2"/>
        <v>0</v>
      </c>
      <c r="O37" s="119">
        <v>20</v>
      </c>
      <c r="P37" s="119" t="s">
        <v>137</v>
      </c>
      <c r="V37" s="123" t="s">
        <v>167</v>
      </c>
    </row>
    <row r="38" spans="1:22">
      <c r="D38" s="136" t="s">
        <v>182</v>
      </c>
      <c r="E38" s="137">
        <f>J38</f>
        <v>0</v>
      </c>
      <c r="H38" s="137">
        <f>SUM(H29:H37)</f>
        <v>0</v>
      </c>
      <c r="I38" s="137">
        <f>SUM(I29:I37)</f>
        <v>0</v>
      </c>
      <c r="J38" s="137">
        <f>SUM(J29:J37)</f>
        <v>0</v>
      </c>
      <c r="L38" s="138">
        <f>SUM(L29:L37)</f>
        <v>6.4897200000000002E-2</v>
      </c>
      <c r="N38" s="139">
        <f>SUM(N29:N37)</f>
        <v>0</v>
      </c>
    </row>
    <row r="40" spans="1:22">
      <c r="B40" s="118" t="s">
        <v>93</v>
      </c>
    </row>
    <row r="41" spans="1:22" ht="25.5">
      <c r="A41" s="116">
        <v>19</v>
      </c>
      <c r="B41" s="117" t="s">
        <v>183</v>
      </c>
      <c r="C41" s="118" t="s">
        <v>184</v>
      </c>
      <c r="D41" s="125" t="s">
        <v>185</v>
      </c>
      <c r="E41" s="120">
        <v>261.32</v>
      </c>
      <c r="F41" s="119" t="s">
        <v>136</v>
      </c>
      <c r="H41" s="121">
        <f>ROUND(E41*G41, 2)</f>
        <v>0</v>
      </c>
      <c r="J41" s="121">
        <f t="shared" ref="J41:J47" si="3">ROUND(E41*G41, 2)</f>
        <v>0</v>
      </c>
      <c r="O41" s="119">
        <v>20</v>
      </c>
      <c r="P41" s="119" t="s">
        <v>137</v>
      </c>
      <c r="V41" s="123" t="s">
        <v>167</v>
      </c>
    </row>
    <row r="42" spans="1:22">
      <c r="A42" s="116">
        <v>20</v>
      </c>
      <c r="B42" s="117" t="s">
        <v>183</v>
      </c>
      <c r="C42" s="118" t="s">
        <v>186</v>
      </c>
      <c r="D42" s="125" t="s">
        <v>187</v>
      </c>
      <c r="E42" s="120">
        <v>261.32</v>
      </c>
      <c r="F42" s="119" t="s">
        <v>136</v>
      </c>
      <c r="H42" s="121">
        <f>ROUND(E42*G42, 2)</f>
        <v>0</v>
      </c>
      <c r="J42" s="121">
        <f t="shared" si="3"/>
        <v>0</v>
      </c>
      <c r="O42" s="119">
        <v>20</v>
      </c>
      <c r="P42" s="119" t="s">
        <v>137</v>
      </c>
      <c r="V42" s="123" t="s">
        <v>167</v>
      </c>
    </row>
    <row r="43" spans="1:22">
      <c r="A43" s="116">
        <v>21</v>
      </c>
      <c r="B43" s="117" t="s">
        <v>168</v>
      </c>
      <c r="C43" s="118" t="s">
        <v>188</v>
      </c>
      <c r="D43" s="125" t="s">
        <v>189</v>
      </c>
      <c r="E43" s="120">
        <v>2.036</v>
      </c>
      <c r="F43" s="119" t="s">
        <v>190</v>
      </c>
      <c r="I43" s="121">
        <f>ROUND(E43*G43, 2)</f>
        <v>0</v>
      </c>
      <c r="J43" s="121">
        <f t="shared" si="3"/>
        <v>0</v>
      </c>
      <c r="K43" s="122">
        <v>0.55000000000000004</v>
      </c>
      <c r="L43" s="122">
        <f>E43*K43</f>
        <v>1.1198000000000001</v>
      </c>
      <c r="O43" s="119">
        <v>20</v>
      </c>
      <c r="P43" s="119" t="s">
        <v>137</v>
      </c>
      <c r="V43" s="123" t="s">
        <v>51</v>
      </c>
    </row>
    <row r="44" spans="1:22">
      <c r="A44" s="116">
        <v>22</v>
      </c>
      <c r="B44" s="117" t="s">
        <v>183</v>
      </c>
      <c r="C44" s="118" t="s">
        <v>191</v>
      </c>
      <c r="D44" s="125" t="s">
        <v>192</v>
      </c>
      <c r="E44" s="120">
        <v>261.32</v>
      </c>
      <c r="F44" s="119" t="s">
        <v>136</v>
      </c>
      <c r="H44" s="121">
        <f>ROUND(E44*G44, 2)</f>
        <v>0</v>
      </c>
      <c r="J44" s="121">
        <f t="shared" si="3"/>
        <v>0</v>
      </c>
      <c r="M44" s="120">
        <v>5.0000000000000001E-3</v>
      </c>
      <c r="N44" s="120">
        <f>E44*M44</f>
        <v>1.3066</v>
      </c>
      <c r="O44" s="119">
        <v>20</v>
      </c>
      <c r="P44" s="119" t="s">
        <v>137</v>
      </c>
      <c r="V44" s="123" t="s">
        <v>167</v>
      </c>
    </row>
    <row r="45" spans="1:22">
      <c r="A45" s="116">
        <v>23</v>
      </c>
      <c r="B45" s="117" t="s">
        <v>183</v>
      </c>
      <c r="C45" s="118" t="s">
        <v>193</v>
      </c>
      <c r="D45" s="125" t="s">
        <v>194</v>
      </c>
      <c r="E45" s="120">
        <v>2.036</v>
      </c>
      <c r="F45" s="119" t="s">
        <v>190</v>
      </c>
      <c r="H45" s="121">
        <f>ROUND(E45*G45, 2)</f>
        <v>0</v>
      </c>
      <c r="J45" s="121">
        <f t="shared" si="3"/>
        <v>0</v>
      </c>
      <c r="K45" s="122">
        <v>2.0889999999999999E-2</v>
      </c>
      <c r="L45" s="122">
        <f>E45*K45</f>
        <v>4.253204E-2</v>
      </c>
      <c r="O45" s="119">
        <v>20</v>
      </c>
      <c r="P45" s="119" t="s">
        <v>137</v>
      </c>
      <c r="V45" s="123" t="s">
        <v>167</v>
      </c>
    </row>
    <row r="46" spans="1:22" ht="25.5">
      <c r="A46" s="116">
        <v>24</v>
      </c>
      <c r="B46" s="117" t="s">
        <v>183</v>
      </c>
      <c r="C46" s="118" t="s">
        <v>195</v>
      </c>
      <c r="D46" s="125" t="s">
        <v>196</v>
      </c>
      <c r="F46" s="119" t="s">
        <v>179</v>
      </c>
      <c r="H46" s="121">
        <f>ROUND(E46*G46, 2)</f>
        <v>0</v>
      </c>
      <c r="J46" s="121">
        <f t="shared" si="3"/>
        <v>0</v>
      </c>
      <c r="O46" s="119">
        <v>20</v>
      </c>
      <c r="P46" s="119" t="s">
        <v>137</v>
      </c>
      <c r="V46" s="123" t="s">
        <v>167</v>
      </c>
    </row>
    <row r="47" spans="1:22" ht="25.5">
      <c r="A47" s="116">
        <v>25</v>
      </c>
      <c r="B47" s="117" t="s">
        <v>183</v>
      </c>
      <c r="C47" s="118" t="s">
        <v>197</v>
      </c>
      <c r="D47" s="125" t="s">
        <v>198</v>
      </c>
      <c r="F47" s="119" t="s">
        <v>179</v>
      </c>
      <c r="H47" s="121">
        <f>ROUND(E47*G47, 2)</f>
        <v>0</v>
      </c>
      <c r="J47" s="121">
        <f t="shared" si="3"/>
        <v>0</v>
      </c>
      <c r="O47" s="119">
        <v>20</v>
      </c>
      <c r="P47" s="119" t="s">
        <v>137</v>
      </c>
      <c r="V47" s="123" t="s">
        <v>167</v>
      </c>
    </row>
    <row r="48" spans="1:22">
      <c r="D48" s="136" t="s">
        <v>199</v>
      </c>
      <c r="E48" s="137">
        <f>J48</f>
        <v>0</v>
      </c>
      <c r="H48" s="137">
        <f>SUM(H40:H47)</f>
        <v>0</v>
      </c>
      <c r="I48" s="137">
        <f>SUM(I40:I47)</f>
        <v>0</v>
      </c>
      <c r="J48" s="137">
        <f>SUM(J40:J47)</f>
        <v>0</v>
      </c>
      <c r="L48" s="138">
        <f>SUM(L40:L47)</f>
        <v>1.1623320400000001</v>
      </c>
      <c r="N48" s="139">
        <f>SUM(N40:N47)</f>
        <v>1.3066</v>
      </c>
    </row>
    <row r="50" spans="1:22">
      <c r="B50" s="118" t="s">
        <v>94</v>
      </c>
    </row>
    <row r="51" spans="1:22" ht="25.5">
      <c r="A51" s="116">
        <v>26</v>
      </c>
      <c r="B51" s="117" t="s">
        <v>200</v>
      </c>
      <c r="C51" s="118" t="s">
        <v>201</v>
      </c>
      <c r="D51" s="125" t="s">
        <v>202</v>
      </c>
      <c r="E51" s="120">
        <v>342.52</v>
      </c>
      <c r="F51" s="119" t="s">
        <v>136</v>
      </c>
      <c r="H51" s="121">
        <f t="shared" ref="H51:H69" si="4">ROUND(E51*G51, 2)</f>
        <v>0</v>
      </c>
      <c r="J51" s="121">
        <f t="shared" ref="J51:J69" si="5">ROUND(E51*G51, 2)</f>
        <v>0</v>
      </c>
      <c r="K51" s="122">
        <v>5.5300000000000002E-3</v>
      </c>
      <c r="L51" s="122">
        <f>E51*K51</f>
        <v>1.8941356</v>
      </c>
      <c r="O51" s="119">
        <v>20</v>
      </c>
      <c r="P51" s="119" t="s">
        <v>137</v>
      </c>
      <c r="V51" s="123" t="s">
        <v>167</v>
      </c>
    </row>
    <row r="52" spans="1:22" ht="25.5">
      <c r="A52" s="116">
        <v>27</v>
      </c>
      <c r="B52" s="117" t="s">
        <v>200</v>
      </c>
      <c r="C52" s="118" t="s">
        <v>203</v>
      </c>
      <c r="D52" s="125" t="s">
        <v>204</v>
      </c>
      <c r="E52" s="120">
        <v>90.4</v>
      </c>
      <c r="F52" s="119" t="s">
        <v>205</v>
      </c>
      <c r="H52" s="121">
        <f t="shared" si="4"/>
        <v>0</v>
      </c>
      <c r="J52" s="121">
        <f t="shared" si="5"/>
        <v>0</v>
      </c>
      <c r="K52" s="122">
        <v>5.1999999999999995E-4</v>
      </c>
      <c r="L52" s="122">
        <f>E52*K52</f>
        <v>4.7008000000000001E-2</v>
      </c>
      <c r="O52" s="119">
        <v>20</v>
      </c>
      <c r="P52" s="119" t="s">
        <v>137</v>
      </c>
      <c r="V52" s="123" t="s">
        <v>167</v>
      </c>
    </row>
    <row r="53" spans="1:22" ht="25.5">
      <c r="A53" s="116">
        <v>28</v>
      </c>
      <c r="B53" s="117" t="s">
        <v>200</v>
      </c>
      <c r="C53" s="118" t="s">
        <v>206</v>
      </c>
      <c r="D53" s="125" t="s">
        <v>207</v>
      </c>
      <c r="E53" s="120">
        <v>90.4</v>
      </c>
      <c r="F53" s="119" t="s">
        <v>205</v>
      </c>
      <c r="H53" s="121">
        <f t="shared" si="4"/>
        <v>0</v>
      </c>
      <c r="J53" s="121">
        <f t="shared" si="5"/>
        <v>0</v>
      </c>
      <c r="K53" s="122">
        <v>4.2000000000000002E-4</v>
      </c>
      <c r="L53" s="122">
        <f>E53*K53</f>
        <v>3.7968000000000002E-2</v>
      </c>
      <c r="O53" s="119">
        <v>20</v>
      </c>
      <c r="P53" s="119" t="s">
        <v>137</v>
      </c>
      <c r="V53" s="123" t="s">
        <v>167</v>
      </c>
    </row>
    <row r="54" spans="1:22" ht="25.5">
      <c r="A54" s="116">
        <v>29</v>
      </c>
      <c r="B54" s="117" t="s">
        <v>200</v>
      </c>
      <c r="C54" s="118" t="s">
        <v>208</v>
      </c>
      <c r="D54" s="125" t="s">
        <v>209</v>
      </c>
      <c r="E54" s="120">
        <v>32.799999999999997</v>
      </c>
      <c r="F54" s="119" t="s">
        <v>205</v>
      </c>
      <c r="H54" s="121">
        <f t="shared" si="4"/>
        <v>0</v>
      </c>
      <c r="J54" s="121">
        <f t="shared" si="5"/>
        <v>0</v>
      </c>
      <c r="K54" s="122">
        <v>3.2000000000000003E-4</v>
      </c>
      <c r="L54" s="122">
        <f>E54*K54</f>
        <v>1.0496E-2</v>
      </c>
      <c r="O54" s="119">
        <v>20</v>
      </c>
      <c r="P54" s="119" t="s">
        <v>137</v>
      </c>
      <c r="V54" s="123" t="s">
        <v>167</v>
      </c>
    </row>
    <row r="55" spans="1:22" ht="25.5">
      <c r="A55" s="116">
        <v>30</v>
      </c>
      <c r="B55" s="117" t="s">
        <v>200</v>
      </c>
      <c r="C55" s="118" t="s">
        <v>210</v>
      </c>
      <c r="D55" s="125" t="s">
        <v>211</v>
      </c>
      <c r="E55" s="120">
        <v>47.56</v>
      </c>
      <c r="F55" s="119" t="s">
        <v>136</v>
      </c>
      <c r="H55" s="121">
        <f t="shared" si="4"/>
        <v>0</v>
      </c>
      <c r="J55" s="121">
        <f t="shared" si="5"/>
        <v>0</v>
      </c>
      <c r="K55" s="122">
        <v>6.8999999999999999E-3</v>
      </c>
      <c r="L55" s="122">
        <f>E55*K55</f>
        <v>0.32816400000000001</v>
      </c>
      <c r="O55" s="119">
        <v>20</v>
      </c>
      <c r="P55" s="119" t="s">
        <v>137</v>
      </c>
      <c r="V55" s="123" t="s">
        <v>167</v>
      </c>
    </row>
    <row r="56" spans="1:22" ht="25.5">
      <c r="A56" s="116">
        <v>31</v>
      </c>
      <c r="B56" s="117" t="s">
        <v>200</v>
      </c>
      <c r="C56" s="118" t="s">
        <v>212</v>
      </c>
      <c r="D56" s="125" t="s">
        <v>213</v>
      </c>
      <c r="E56" s="120">
        <v>24</v>
      </c>
      <c r="F56" s="119" t="s">
        <v>136</v>
      </c>
      <c r="H56" s="121">
        <f t="shared" si="4"/>
        <v>0</v>
      </c>
      <c r="J56" s="121">
        <f t="shared" si="5"/>
        <v>0</v>
      </c>
      <c r="M56" s="120">
        <v>7.0000000000000001E-3</v>
      </c>
      <c r="N56" s="120">
        <f>E56*M56</f>
        <v>0.16800000000000001</v>
      </c>
      <c r="O56" s="119">
        <v>20</v>
      </c>
      <c r="P56" s="119" t="s">
        <v>137</v>
      </c>
      <c r="V56" s="123" t="s">
        <v>167</v>
      </c>
    </row>
    <row r="57" spans="1:22">
      <c r="A57" s="116">
        <v>32</v>
      </c>
      <c r="B57" s="117" t="s">
        <v>200</v>
      </c>
      <c r="C57" s="118" t="s">
        <v>214</v>
      </c>
      <c r="D57" s="125" t="s">
        <v>215</v>
      </c>
      <c r="E57" s="120">
        <v>87.8</v>
      </c>
      <c r="F57" s="119" t="s">
        <v>205</v>
      </c>
      <c r="H57" s="121">
        <f t="shared" si="4"/>
        <v>0</v>
      </c>
      <c r="J57" s="121">
        <f t="shared" si="5"/>
        <v>0</v>
      </c>
      <c r="K57" s="122">
        <v>1.1199999999999999E-3</v>
      </c>
      <c r="L57" s="122">
        <f>E57*K57</f>
        <v>9.8335999999999993E-2</v>
      </c>
      <c r="O57" s="119">
        <v>20</v>
      </c>
      <c r="P57" s="119" t="s">
        <v>137</v>
      </c>
      <c r="V57" s="123" t="s">
        <v>167</v>
      </c>
    </row>
    <row r="58" spans="1:22" ht="25.5">
      <c r="A58" s="116">
        <v>33</v>
      </c>
      <c r="B58" s="117" t="s">
        <v>200</v>
      </c>
      <c r="C58" s="118" t="s">
        <v>216</v>
      </c>
      <c r="D58" s="125" t="s">
        <v>217</v>
      </c>
      <c r="E58" s="120">
        <v>87.8</v>
      </c>
      <c r="F58" s="119" t="s">
        <v>205</v>
      </c>
      <c r="H58" s="121">
        <f t="shared" si="4"/>
        <v>0</v>
      </c>
      <c r="J58" s="121">
        <f t="shared" si="5"/>
        <v>0</v>
      </c>
      <c r="M58" s="120">
        <v>2E-3</v>
      </c>
      <c r="N58" s="120">
        <f>E58*M58</f>
        <v>0.17560000000000001</v>
      </c>
      <c r="O58" s="119">
        <v>20</v>
      </c>
      <c r="P58" s="119" t="s">
        <v>137</v>
      </c>
      <c r="V58" s="123" t="s">
        <v>167</v>
      </c>
    </row>
    <row r="59" spans="1:22">
      <c r="A59" s="116">
        <v>34</v>
      </c>
      <c r="B59" s="117" t="s">
        <v>200</v>
      </c>
      <c r="C59" s="118" t="s">
        <v>218</v>
      </c>
      <c r="D59" s="125" t="s">
        <v>219</v>
      </c>
      <c r="E59" s="120">
        <v>78</v>
      </c>
      <c r="F59" s="119" t="s">
        <v>220</v>
      </c>
      <c r="H59" s="121">
        <f t="shared" si="4"/>
        <v>0</v>
      </c>
      <c r="J59" s="121">
        <f t="shared" si="5"/>
        <v>0</v>
      </c>
      <c r="O59" s="119">
        <v>20</v>
      </c>
      <c r="P59" s="119" t="s">
        <v>137</v>
      </c>
      <c r="V59" s="123" t="s">
        <v>167</v>
      </c>
    </row>
    <row r="60" spans="1:22">
      <c r="A60" s="116">
        <v>35</v>
      </c>
      <c r="B60" s="117" t="s">
        <v>200</v>
      </c>
      <c r="C60" s="118" t="s">
        <v>221</v>
      </c>
      <c r="D60" s="125" t="s">
        <v>222</v>
      </c>
      <c r="E60" s="120">
        <v>124</v>
      </c>
      <c r="F60" s="119" t="s">
        <v>205</v>
      </c>
      <c r="H60" s="121">
        <f t="shared" si="4"/>
        <v>0</v>
      </c>
      <c r="J60" s="121">
        <f t="shared" si="5"/>
        <v>0</v>
      </c>
      <c r="K60" s="122">
        <v>3.0300000000000001E-3</v>
      </c>
      <c r="L60" s="122">
        <f>E60*K60</f>
        <v>0.37572</v>
      </c>
      <c r="O60" s="119">
        <v>20</v>
      </c>
      <c r="P60" s="119" t="s">
        <v>137</v>
      </c>
      <c r="V60" s="123" t="s">
        <v>167</v>
      </c>
    </row>
    <row r="61" spans="1:22">
      <c r="A61" s="116">
        <v>36</v>
      </c>
      <c r="B61" s="117" t="s">
        <v>200</v>
      </c>
      <c r="C61" s="118" t="s">
        <v>223</v>
      </c>
      <c r="D61" s="125" t="s">
        <v>224</v>
      </c>
      <c r="E61" s="120">
        <v>124</v>
      </c>
      <c r="F61" s="119" t="s">
        <v>205</v>
      </c>
      <c r="H61" s="121">
        <f t="shared" si="4"/>
        <v>0</v>
      </c>
      <c r="J61" s="121">
        <f t="shared" si="5"/>
        <v>0</v>
      </c>
      <c r="M61" s="120">
        <v>3.0000000000000001E-3</v>
      </c>
      <c r="N61" s="120">
        <f>E61*M61</f>
        <v>0.372</v>
      </c>
      <c r="O61" s="119">
        <v>20</v>
      </c>
      <c r="P61" s="119" t="s">
        <v>137</v>
      </c>
      <c r="V61" s="123" t="s">
        <v>167</v>
      </c>
    </row>
    <row r="62" spans="1:22">
      <c r="A62" s="116">
        <v>37</v>
      </c>
      <c r="B62" s="117" t="s">
        <v>200</v>
      </c>
      <c r="C62" s="118" t="s">
        <v>225</v>
      </c>
      <c r="D62" s="125" t="s">
        <v>226</v>
      </c>
      <c r="E62" s="120">
        <v>10</v>
      </c>
      <c r="F62" s="119" t="s">
        <v>220</v>
      </c>
      <c r="H62" s="121">
        <f t="shared" si="4"/>
        <v>0</v>
      </c>
      <c r="J62" s="121">
        <f t="shared" si="5"/>
        <v>0</v>
      </c>
      <c r="K62" s="122">
        <v>1.6000000000000001E-3</v>
      </c>
      <c r="L62" s="122">
        <f>E62*K62</f>
        <v>1.6E-2</v>
      </c>
      <c r="O62" s="119">
        <v>20</v>
      </c>
      <c r="P62" s="119" t="s">
        <v>137</v>
      </c>
      <c r="V62" s="123" t="s">
        <v>167</v>
      </c>
    </row>
    <row r="63" spans="1:22">
      <c r="A63" s="116">
        <v>38</v>
      </c>
      <c r="B63" s="117" t="s">
        <v>200</v>
      </c>
      <c r="C63" s="118" t="s">
        <v>227</v>
      </c>
      <c r="D63" s="125" t="s">
        <v>228</v>
      </c>
      <c r="E63" s="120">
        <v>10</v>
      </c>
      <c r="F63" s="119" t="s">
        <v>220</v>
      </c>
      <c r="H63" s="121">
        <f t="shared" si="4"/>
        <v>0</v>
      </c>
      <c r="J63" s="121">
        <f t="shared" si="5"/>
        <v>0</v>
      </c>
      <c r="M63" s="120">
        <v>1E-3</v>
      </c>
      <c r="N63" s="120">
        <f>E63*M63</f>
        <v>0.01</v>
      </c>
      <c r="O63" s="119">
        <v>20</v>
      </c>
      <c r="P63" s="119" t="s">
        <v>137</v>
      </c>
      <c r="V63" s="123" t="s">
        <v>167</v>
      </c>
    </row>
    <row r="64" spans="1:22">
      <c r="A64" s="116">
        <v>39</v>
      </c>
      <c r="B64" s="117" t="s">
        <v>200</v>
      </c>
      <c r="C64" s="118" t="s">
        <v>229</v>
      </c>
      <c r="D64" s="125" t="s">
        <v>230</v>
      </c>
      <c r="E64" s="120">
        <v>32</v>
      </c>
      <c r="F64" s="119" t="s">
        <v>205</v>
      </c>
      <c r="H64" s="121">
        <f t="shared" si="4"/>
        <v>0</v>
      </c>
      <c r="J64" s="121">
        <f t="shared" si="5"/>
        <v>0</v>
      </c>
      <c r="M64" s="120">
        <v>2E-3</v>
      </c>
      <c r="N64" s="120">
        <f>E64*M64</f>
        <v>6.4000000000000001E-2</v>
      </c>
      <c r="O64" s="119">
        <v>20</v>
      </c>
      <c r="P64" s="119" t="s">
        <v>137</v>
      </c>
      <c r="V64" s="123" t="s">
        <v>167</v>
      </c>
    </row>
    <row r="65" spans="1:22">
      <c r="A65" s="116">
        <v>40</v>
      </c>
      <c r="B65" s="117" t="s">
        <v>200</v>
      </c>
      <c r="C65" s="118" t="s">
        <v>231</v>
      </c>
      <c r="D65" s="125" t="s">
        <v>232</v>
      </c>
      <c r="E65" s="120">
        <v>51</v>
      </c>
      <c r="F65" s="119" t="s">
        <v>205</v>
      </c>
      <c r="H65" s="121">
        <f t="shared" si="4"/>
        <v>0</v>
      </c>
      <c r="J65" s="121">
        <f t="shared" si="5"/>
        <v>0</v>
      </c>
      <c r="K65" s="122">
        <v>2.7599999999999999E-3</v>
      </c>
      <c r="L65" s="122">
        <f>E65*K65</f>
        <v>0.14076</v>
      </c>
      <c r="O65" s="119">
        <v>20</v>
      </c>
      <c r="P65" s="119" t="s">
        <v>137</v>
      </c>
      <c r="V65" s="123" t="s">
        <v>167</v>
      </c>
    </row>
    <row r="66" spans="1:22">
      <c r="A66" s="116">
        <v>41</v>
      </c>
      <c r="B66" s="117" t="s">
        <v>200</v>
      </c>
      <c r="C66" s="118" t="s">
        <v>233</v>
      </c>
      <c r="D66" s="125" t="s">
        <v>234</v>
      </c>
      <c r="E66" s="120">
        <v>51</v>
      </c>
      <c r="F66" s="119" t="s">
        <v>205</v>
      </c>
      <c r="H66" s="121">
        <f t="shared" si="4"/>
        <v>0</v>
      </c>
      <c r="J66" s="121">
        <f t="shared" si="5"/>
        <v>0</v>
      </c>
      <c r="M66" s="120">
        <v>2E-3</v>
      </c>
      <c r="N66" s="120">
        <f>E66*M66</f>
        <v>0.10200000000000001</v>
      </c>
      <c r="O66" s="119">
        <v>20</v>
      </c>
      <c r="P66" s="119" t="s">
        <v>137</v>
      </c>
      <c r="V66" s="123" t="s">
        <v>167</v>
      </c>
    </row>
    <row r="67" spans="1:22">
      <c r="A67" s="116">
        <v>42</v>
      </c>
      <c r="B67" s="117" t="s">
        <v>200</v>
      </c>
      <c r="C67" s="118" t="s">
        <v>235</v>
      </c>
      <c r="D67" s="125" t="s">
        <v>236</v>
      </c>
      <c r="E67" s="120">
        <v>32</v>
      </c>
      <c r="F67" s="119" t="s">
        <v>205</v>
      </c>
      <c r="H67" s="121">
        <f t="shared" si="4"/>
        <v>0</v>
      </c>
      <c r="J67" s="121">
        <f t="shared" si="5"/>
        <v>0</v>
      </c>
      <c r="K67" s="122">
        <v>4.13E-3</v>
      </c>
      <c r="L67" s="122">
        <f>E67*K67</f>
        <v>0.13216</v>
      </c>
      <c r="O67" s="119">
        <v>20</v>
      </c>
      <c r="P67" s="119" t="s">
        <v>137</v>
      </c>
      <c r="V67" s="123" t="s">
        <v>167</v>
      </c>
    </row>
    <row r="68" spans="1:22" ht="25.5">
      <c r="A68" s="116">
        <v>43</v>
      </c>
      <c r="B68" s="117" t="s">
        <v>200</v>
      </c>
      <c r="C68" s="118" t="s">
        <v>237</v>
      </c>
      <c r="D68" s="125" t="s">
        <v>238</v>
      </c>
      <c r="F68" s="119" t="s">
        <v>179</v>
      </c>
      <c r="H68" s="121">
        <f t="shared" si="4"/>
        <v>0</v>
      </c>
      <c r="J68" s="121">
        <f t="shared" si="5"/>
        <v>0</v>
      </c>
      <c r="O68" s="119">
        <v>20</v>
      </c>
      <c r="P68" s="119" t="s">
        <v>137</v>
      </c>
      <c r="V68" s="123" t="s">
        <v>167</v>
      </c>
    </row>
    <row r="69" spans="1:22" ht="25.5">
      <c r="A69" s="116">
        <v>44</v>
      </c>
      <c r="B69" s="117" t="s">
        <v>200</v>
      </c>
      <c r="C69" s="118" t="s">
        <v>239</v>
      </c>
      <c r="D69" s="125" t="s">
        <v>240</v>
      </c>
      <c r="F69" s="119" t="s">
        <v>179</v>
      </c>
      <c r="H69" s="121">
        <f t="shared" si="4"/>
        <v>0</v>
      </c>
      <c r="J69" s="121">
        <f t="shared" si="5"/>
        <v>0</v>
      </c>
      <c r="O69" s="119">
        <v>20</v>
      </c>
      <c r="P69" s="119" t="s">
        <v>137</v>
      </c>
      <c r="V69" s="123" t="s">
        <v>167</v>
      </c>
    </row>
    <row r="70" spans="1:22">
      <c r="D70" s="136" t="s">
        <v>241</v>
      </c>
      <c r="E70" s="137">
        <f>J70</f>
        <v>0</v>
      </c>
      <c r="H70" s="137">
        <f>SUM(H50:H69)</f>
        <v>0</v>
      </c>
      <c r="I70" s="137">
        <f>SUM(I50:I69)</f>
        <v>0</v>
      </c>
      <c r="J70" s="137">
        <f>SUM(J50:J69)</f>
        <v>0</v>
      </c>
      <c r="L70" s="138">
        <f>SUM(L50:L69)</f>
        <v>3.0807475999999996</v>
      </c>
      <c r="N70" s="139">
        <f>SUM(N50:N69)</f>
        <v>0.89160000000000006</v>
      </c>
    </row>
    <row r="72" spans="1:22">
      <c r="B72" s="118" t="s">
        <v>95</v>
      </c>
    </row>
    <row r="73" spans="1:22" ht="25.5">
      <c r="A73" s="116">
        <v>45</v>
      </c>
      <c r="B73" s="117" t="s">
        <v>242</v>
      </c>
      <c r="C73" s="118" t="s">
        <v>243</v>
      </c>
      <c r="D73" s="125" t="s">
        <v>244</v>
      </c>
      <c r="E73" s="120">
        <v>261.32</v>
      </c>
      <c r="F73" s="119" t="s">
        <v>136</v>
      </c>
      <c r="H73" s="121">
        <f>ROUND(E73*G73, 2)</f>
        <v>0</v>
      </c>
      <c r="J73" s="121">
        <f>ROUND(E73*G73, 2)</f>
        <v>0</v>
      </c>
      <c r="K73" s="122">
        <v>1.3999999999999999E-4</v>
      </c>
      <c r="L73" s="122">
        <f>E73*K73</f>
        <v>3.6584799999999994E-2</v>
      </c>
      <c r="O73" s="119">
        <v>20</v>
      </c>
      <c r="P73" s="119" t="s">
        <v>137</v>
      </c>
      <c r="V73" s="123" t="s">
        <v>167</v>
      </c>
    </row>
    <row r="74" spans="1:22">
      <c r="D74" s="136" t="s">
        <v>245</v>
      </c>
      <c r="E74" s="137">
        <f>J74</f>
        <v>0</v>
      </c>
      <c r="H74" s="137">
        <f>SUM(H72:H73)</f>
        <v>0</v>
      </c>
      <c r="I74" s="137">
        <f>SUM(I72:I73)</f>
        <v>0</v>
      </c>
      <c r="J74" s="137">
        <f>SUM(J72:J73)</f>
        <v>0</v>
      </c>
      <c r="L74" s="138">
        <f>SUM(L72:L73)</f>
        <v>3.6584799999999994E-2</v>
      </c>
      <c r="N74" s="139">
        <f>SUM(N72:N73)</f>
        <v>0</v>
      </c>
    </row>
    <row r="76" spans="1:22">
      <c r="B76" s="118" t="s">
        <v>96</v>
      </c>
    </row>
    <row r="77" spans="1:22">
      <c r="A77" s="116">
        <v>46</v>
      </c>
      <c r="B77" s="117" t="s">
        <v>246</v>
      </c>
      <c r="C77" s="118" t="s">
        <v>247</v>
      </c>
      <c r="D77" s="125" t="s">
        <v>248</v>
      </c>
      <c r="E77" s="120">
        <v>342.52</v>
      </c>
      <c r="F77" s="119" t="s">
        <v>136</v>
      </c>
      <c r="H77" s="121">
        <f>ROUND(E77*G77, 2)</f>
        <v>0</v>
      </c>
      <c r="J77" s="121">
        <f t="shared" ref="J77:J82" si="6">ROUND(E77*G77, 2)</f>
        <v>0</v>
      </c>
      <c r="M77" s="120">
        <v>7.0000000000000001E-3</v>
      </c>
      <c r="N77" s="120">
        <f>E77*M77</f>
        <v>2.39764</v>
      </c>
      <c r="O77" s="119">
        <v>20</v>
      </c>
      <c r="P77" s="119" t="s">
        <v>137</v>
      </c>
      <c r="V77" s="123" t="s">
        <v>167</v>
      </c>
    </row>
    <row r="78" spans="1:22">
      <c r="A78" s="116">
        <v>47</v>
      </c>
      <c r="B78" s="117" t="s">
        <v>246</v>
      </c>
      <c r="C78" s="118" t="s">
        <v>249</v>
      </c>
      <c r="D78" s="125" t="s">
        <v>250</v>
      </c>
      <c r="E78" s="120">
        <v>459.14400000000001</v>
      </c>
      <c r="F78" s="119" t="s">
        <v>136</v>
      </c>
      <c r="H78" s="121">
        <f>ROUND(E78*G78, 2)</f>
        <v>0</v>
      </c>
      <c r="J78" s="121">
        <f t="shared" si="6"/>
        <v>0</v>
      </c>
      <c r="K78" s="122">
        <v>1.1E-4</v>
      </c>
      <c r="L78" s="122">
        <f>E78*K78</f>
        <v>5.0505840000000003E-2</v>
      </c>
      <c r="O78" s="119">
        <v>20</v>
      </c>
      <c r="P78" s="119" t="s">
        <v>137</v>
      </c>
      <c r="V78" s="123" t="s">
        <v>167</v>
      </c>
    </row>
    <row r="79" spans="1:22" ht="25.5">
      <c r="A79" s="116">
        <v>48</v>
      </c>
      <c r="B79" s="117" t="s">
        <v>168</v>
      </c>
      <c r="C79" s="118" t="s">
        <v>251</v>
      </c>
      <c r="D79" s="125" t="s">
        <v>252</v>
      </c>
      <c r="E79" s="120">
        <v>472.91800000000001</v>
      </c>
      <c r="F79" s="119" t="s">
        <v>253</v>
      </c>
      <c r="I79" s="121">
        <f>ROUND(E79*G79, 2)</f>
        <v>0</v>
      </c>
      <c r="J79" s="121">
        <f t="shared" si="6"/>
        <v>0</v>
      </c>
      <c r="K79" s="122">
        <v>3.5000000000000001E-3</v>
      </c>
      <c r="L79" s="122">
        <f>E79*K79</f>
        <v>1.655213</v>
      </c>
      <c r="O79" s="119">
        <v>20</v>
      </c>
      <c r="P79" s="119" t="s">
        <v>137</v>
      </c>
      <c r="V79" s="123" t="s">
        <v>51</v>
      </c>
    </row>
    <row r="80" spans="1:22">
      <c r="A80" s="116">
        <v>49</v>
      </c>
      <c r="B80" s="117" t="s">
        <v>168</v>
      </c>
      <c r="C80" s="118" t="s">
        <v>254</v>
      </c>
      <c r="D80" s="125" t="s">
        <v>255</v>
      </c>
      <c r="E80" s="120">
        <v>918.28800000000001</v>
      </c>
      <c r="F80" s="119" t="s">
        <v>220</v>
      </c>
      <c r="I80" s="121">
        <f>ROUND(E80*G80, 2)</f>
        <v>0</v>
      </c>
      <c r="J80" s="121">
        <f t="shared" si="6"/>
        <v>0</v>
      </c>
      <c r="O80" s="119">
        <v>20</v>
      </c>
      <c r="P80" s="119" t="s">
        <v>137</v>
      </c>
      <c r="V80" s="123" t="s">
        <v>51</v>
      </c>
    </row>
    <row r="81" spans="1:22" ht="25.5">
      <c r="A81" s="116">
        <v>50</v>
      </c>
      <c r="B81" s="117" t="s">
        <v>246</v>
      </c>
      <c r="C81" s="118" t="s">
        <v>256</v>
      </c>
      <c r="D81" s="125" t="s">
        <v>257</v>
      </c>
      <c r="F81" s="119" t="s">
        <v>179</v>
      </c>
      <c r="H81" s="121">
        <f>ROUND(E81*G81, 2)</f>
        <v>0</v>
      </c>
      <c r="J81" s="121">
        <f t="shared" si="6"/>
        <v>0</v>
      </c>
      <c r="O81" s="119">
        <v>20</v>
      </c>
      <c r="P81" s="119" t="s">
        <v>137</v>
      </c>
      <c r="V81" s="123" t="s">
        <v>167</v>
      </c>
    </row>
    <row r="82" spans="1:22" ht="25.5">
      <c r="A82" s="116">
        <v>51</v>
      </c>
      <c r="B82" s="117" t="s">
        <v>246</v>
      </c>
      <c r="C82" s="118" t="s">
        <v>258</v>
      </c>
      <c r="D82" s="125" t="s">
        <v>259</v>
      </c>
      <c r="F82" s="119" t="s">
        <v>179</v>
      </c>
      <c r="H82" s="121">
        <f>ROUND(E82*G82, 2)</f>
        <v>0</v>
      </c>
      <c r="J82" s="121">
        <f t="shared" si="6"/>
        <v>0</v>
      </c>
      <c r="O82" s="119">
        <v>20</v>
      </c>
      <c r="P82" s="119" t="s">
        <v>137</v>
      </c>
      <c r="V82" s="123" t="s">
        <v>167</v>
      </c>
    </row>
    <row r="83" spans="1:22">
      <c r="D83" s="136" t="s">
        <v>260</v>
      </c>
      <c r="E83" s="137">
        <f>J83</f>
        <v>0</v>
      </c>
      <c r="H83" s="137">
        <f>SUM(H76:H82)</f>
        <v>0</v>
      </c>
      <c r="I83" s="137">
        <f>SUM(I76:I82)</f>
        <v>0</v>
      </c>
      <c r="J83" s="137">
        <f>SUM(J76:J82)</f>
        <v>0</v>
      </c>
      <c r="L83" s="138">
        <f>SUM(L76:L82)</f>
        <v>1.7057188400000001</v>
      </c>
      <c r="N83" s="139">
        <f>SUM(N76:N82)</f>
        <v>2.39764</v>
      </c>
    </row>
    <row r="85" spans="1:22">
      <c r="B85" s="118" t="s">
        <v>97</v>
      </c>
    </row>
    <row r="86" spans="1:22" ht="25.5">
      <c r="A86" s="116">
        <v>52</v>
      </c>
      <c r="B86" s="117" t="s">
        <v>261</v>
      </c>
      <c r="C86" s="118" t="s">
        <v>262</v>
      </c>
      <c r="D86" s="125" t="s">
        <v>263</v>
      </c>
      <c r="E86" s="120">
        <v>127.688</v>
      </c>
      <c r="F86" s="119" t="s">
        <v>136</v>
      </c>
      <c r="H86" s="121">
        <f>ROUND(E86*G86, 2)</f>
        <v>0</v>
      </c>
      <c r="J86" s="121">
        <f>ROUND(E86*G86, 2)</f>
        <v>0</v>
      </c>
      <c r="K86" s="122">
        <v>3.8999999999999999E-4</v>
      </c>
      <c r="L86" s="122">
        <f>E86*K86</f>
        <v>4.979832E-2</v>
      </c>
      <c r="O86" s="119">
        <v>20</v>
      </c>
      <c r="P86" s="119" t="s">
        <v>137</v>
      </c>
      <c r="V86" s="123" t="s">
        <v>167</v>
      </c>
    </row>
    <row r="87" spans="1:22" ht="25.5">
      <c r="A87" s="116">
        <v>53</v>
      </c>
      <c r="B87" s="117" t="s">
        <v>261</v>
      </c>
      <c r="C87" s="118" t="s">
        <v>264</v>
      </c>
      <c r="D87" s="125" t="s">
        <v>265</v>
      </c>
      <c r="E87" s="120">
        <v>522.64</v>
      </c>
      <c r="F87" s="119" t="s">
        <v>136</v>
      </c>
      <c r="H87" s="121">
        <f>ROUND(E87*G87, 2)</f>
        <v>0</v>
      </c>
      <c r="J87" s="121">
        <f>ROUND(E87*G87, 2)</f>
        <v>0</v>
      </c>
      <c r="K87" s="122">
        <v>3.4000000000000002E-4</v>
      </c>
      <c r="L87" s="122">
        <f>E87*K87</f>
        <v>0.17769760000000001</v>
      </c>
      <c r="O87" s="119">
        <v>20</v>
      </c>
      <c r="P87" s="119" t="s">
        <v>137</v>
      </c>
      <c r="V87" s="123" t="s">
        <v>167</v>
      </c>
    </row>
    <row r="88" spans="1:22">
      <c r="A88" s="116">
        <v>54</v>
      </c>
      <c r="B88" s="117" t="s">
        <v>261</v>
      </c>
      <c r="C88" s="118" t="s">
        <v>266</v>
      </c>
      <c r="D88" s="125" t="s">
        <v>267</v>
      </c>
      <c r="E88" s="120">
        <v>522.64</v>
      </c>
      <c r="F88" s="119" t="s">
        <v>136</v>
      </c>
      <c r="H88" s="121">
        <f>ROUND(E88*G88, 2)</f>
        <v>0</v>
      </c>
      <c r="J88" s="121">
        <f>ROUND(E88*G88, 2)</f>
        <v>0</v>
      </c>
      <c r="K88" s="122">
        <v>3.3E-4</v>
      </c>
      <c r="L88" s="122">
        <f>E88*K88</f>
        <v>0.17247119999999999</v>
      </c>
      <c r="O88" s="119">
        <v>20</v>
      </c>
      <c r="P88" s="119" t="s">
        <v>137</v>
      </c>
      <c r="V88" s="123" t="s">
        <v>167</v>
      </c>
    </row>
    <row r="89" spans="1:22">
      <c r="D89" s="136" t="s">
        <v>268</v>
      </c>
      <c r="E89" s="137">
        <f>J89</f>
        <v>0</v>
      </c>
      <c r="H89" s="137">
        <f>SUM(H85:H88)</f>
        <v>0</v>
      </c>
      <c r="I89" s="137">
        <f>SUM(I85:I88)</f>
        <v>0</v>
      </c>
      <c r="J89" s="137">
        <f>SUM(J85:J88)</f>
        <v>0</v>
      </c>
      <c r="L89" s="138">
        <f>SUM(L85:L88)</f>
        <v>0.39996712000000001</v>
      </c>
      <c r="N89" s="139">
        <f>SUM(N85:N88)</f>
        <v>0</v>
      </c>
    </row>
    <row r="91" spans="1:22">
      <c r="D91" s="136" t="s">
        <v>98</v>
      </c>
      <c r="E91" s="137">
        <f>J91</f>
        <v>0</v>
      </c>
      <c r="H91" s="137">
        <f>+H38+H48+H70+H74+H83+H89</f>
        <v>0</v>
      </c>
      <c r="I91" s="137">
        <f>+I38+I48+I70+I74+I83+I89</f>
        <v>0</v>
      </c>
      <c r="J91" s="137">
        <f>+J38+J48+J70+J74+J83+J89</f>
        <v>0</v>
      </c>
      <c r="L91" s="138">
        <f>+L38+L48+L70+L74+L83+L89</f>
        <v>6.4502476000000009</v>
      </c>
      <c r="N91" s="139">
        <f>+N38+N48+N70+N74+N83+N89</f>
        <v>4.5958399999999999</v>
      </c>
    </row>
    <row r="92" spans="1:22">
      <c r="A92" s="116">
        <v>55</v>
      </c>
      <c r="B92" s="117" t="s">
        <v>269</v>
      </c>
      <c r="C92" s="118" t="s">
        <v>270</v>
      </c>
      <c r="D92" s="136" t="s">
        <v>271</v>
      </c>
      <c r="E92" s="137">
        <v>1</v>
      </c>
      <c r="H92" s="137"/>
      <c r="I92" s="137"/>
      <c r="J92" s="137">
        <f>E92*G92</f>
        <v>0</v>
      </c>
      <c r="L92" s="138"/>
      <c r="N92" s="139"/>
    </row>
    <row r="94" spans="1:22">
      <c r="D94" s="140" t="s">
        <v>99</v>
      </c>
      <c r="E94" s="137">
        <f>J94</f>
        <v>0</v>
      </c>
      <c r="H94" s="137">
        <f>+H27+H91</f>
        <v>0</v>
      </c>
      <c r="I94" s="137">
        <f>+I27+I91</f>
        <v>0</v>
      </c>
      <c r="J94" s="137">
        <f>+J27+J91+J92</f>
        <v>0</v>
      </c>
      <c r="L94" s="138">
        <f>+L27+L91</f>
        <v>6.724791520000001</v>
      </c>
      <c r="N94" s="139">
        <f>+N27+N91</f>
        <v>4.5958399999999999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22" workbookViewId="0">
      <selection activeCell="F5" sqref="F5:G5"/>
    </sheetView>
  </sheetViews>
  <sheetFormatPr defaultColWidth="9" defaultRowHeight="12" customHeight="1"/>
  <cols>
    <col min="1" max="1" width="6" style="179" customWidth="1"/>
    <col min="2" max="2" width="7" style="180" customWidth="1"/>
    <col min="3" max="3" width="13.42578125" style="180" customWidth="1"/>
    <col min="4" max="4" width="51.7109375" style="180" customWidth="1"/>
    <col min="5" max="5" width="4.42578125" style="180" customWidth="1"/>
    <col min="6" max="7" width="8.42578125" style="181" customWidth="1"/>
    <col min="8" max="8" width="12.42578125" style="181" customWidth="1"/>
    <col min="9" max="9" width="11.140625" style="181" customWidth="1"/>
    <col min="10" max="10" width="12.42578125" style="181" customWidth="1"/>
    <col min="11" max="11" width="8.42578125" style="182" customWidth="1"/>
    <col min="12" max="12" width="11.140625" style="181" customWidth="1"/>
    <col min="13" max="16384" width="9" style="183"/>
  </cols>
  <sheetData>
    <row r="1" spans="1:12" s="143" customFormat="1" ht="20.25" customHeight="1">
      <c r="A1" s="141" t="s">
        <v>272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s="143" customFormat="1" ht="12.75" customHeight="1">
      <c r="A2" s="144" t="s">
        <v>273</v>
      </c>
      <c r="B2" s="145"/>
      <c r="C2" s="145"/>
      <c r="D2" s="145"/>
      <c r="E2" s="145"/>
      <c r="F2" s="145"/>
      <c r="G2" s="142"/>
      <c r="H2" s="142"/>
      <c r="I2" s="142"/>
      <c r="J2" s="142"/>
      <c r="K2" s="142"/>
      <c r="L2" s="142"/>
    </row>
    <row r="3" spans="1:12" s="143" customFormat="1" ht="12.75" customHeight="1">
      <c r="A3" s="144" t="s">
        <v>274</v>
      </c>
      <c r="B3" s="145"/>
      <c r="C3" s="145"/>
      <c r="D3" s="145"/>
      <c r="E3" s="145"/>
      <c r="F3" s="145" t="s">
        <v>275</v>
      </c>
      <c r="G3" s="142"/>
      <c r="H3" s="142"/>
      <c r="I3" s="142"/>
      <c r="J3" s="142"/>
      <c r="K3" s="142"/>
      <c r="L3" s="142"/>
    </row>
    <row r="4" spans="1:12" s="143" customFormat="1" ht="12.75" customHeight="1">
      <c r="A4" s="144"/>
      <c r="B4" s="144"/>
      <c r="C4" s="144"/>
      <c r="D4" s="145"/>
      <c r="E4" s="145"/>
      <c r="F4" s="145" t="s">
        <v>276</v>
      </c>
      <c r="G4" s="142"/>
      <c r="H4" s="142"/>
      <c r="I4" s="142"/>
      <c r="J4" s="142"/>
      <c r="K4" s="142"/>
      <c r="L4" s="142"/>
    </row>
    <row r="5" spans="1:12" s="143" customFormat="1" ht="12.75" customHeight="1">
      <c r="A5" s="145" t="s">
        <v>277</v>
      </c>
      <c r="B5" s="145"/>
      <c r="C5" s="145"/>
      <c r="D5" s="145"/>
      <c r="E5" s="145"/>
      <c r="F5" s="145" t="s">
        <v>350</v>
      </c>
      <c r="G5" s="142"/>
      <c r="H5" s="142"/>
      <c r="I5" s="142"/>
      <c r="J5" s="142"/>
      <c r="K5" s="142"/>
      <c r="L5" s="142"/>
    </row>
    <row r="6" spans="1:12" s="143" customFormat="1" ht="6.75" customHeight="1" thickBot="1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s="143" customFormat="1" ht="24.75" customHeight="1" thickBot="1">
      <c r="A7" s="146" t="s">
        <v>278</v>
      </c>
      <c r="B7" s="146" t="s">
        <v>279</v>
      </c>
      <c r="C7" s="146" t="s">
        <v>105</v>
      </c>
      <c r="D7" s="146" t="s">
        <v>280</v>
      </c>
      <c r="E7" s="146" t="s">
        <v>281</v>
      </c>
      <c r="F7" s="146" t="s">
        <v>282</v>
      </c>
      <c r="G7" s="146" t="s">
        <v>283</v>
      </c>
      <c r="H7" s="146" t="s">
        <v>284</v>
      </c>
      <c r="I7" s="146" t="s">
        <v>285</v>
      </c>
      <c r="J7" s="146" t="s">
        <v>286</v>
      </c>
      <c r="K7" s="146" t="s">
        <v>287</v>
      </c>
      <c r="L7" s="146" t="s">
        <v>288</v>
      </c>
    </row>
    <row r="8" spans="1:12" s="143" customFormat="1" ht="12.75" customHeight="1" thickBot="1">
      <c r="A8" s="146" t="s">
        <v>289</v>
      </c>
      <c r="B8" s="146" t="s">
        <v>290</v>
      </c>
      <c r="C8" s="146" t="s">
        <v>291</v>
      </c>
      <c r="D8" s="146" t="s">
        <v>292</v>
      </c>
      <c r="E8" s="146" t="s">
        <v>293</v>
      </c>
      <c r="F8" s="146" t="s">
        <v>294</v>
      </c>
      <c r="G8" s="146" t="s">
        <v>295</v>
      </c>
      <c r="H8" s="146" t="s">
        <v>296</v>
      </c>
      <c r="I8" s="146" t="s">
        <v>297</v>
      </c>
      <c r="J8" s="146" t="s">
        <v>298</v>
      </c>
      <c r="K8" s="146" t="s">
        <v>299</v>
      </c>
      <c r="L8" s="146" t="s">
        <v>300</v>
      </c>
    </row>
    <row r="9" spans="1:12" s="143" customFormat="1" ht="6" customHeight="1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2" s="143" customFormat="1" ht="13.5" customHeight="1">
      <c r="A10" s="147"/>
      <c r="B10" s="148"/>
      <c r="C10" s="148" t="s">
        <v>301</v>
      </c>
      <c r="D10" s="148" t="s">
        <v>302</v>
      </c>
      <c r="E10" s="148"/>
      <c r="F10" s="149"/>
      <c r="G10" s="149"/>
      <c r="H10" s="149"/>
      <c r="I10" s="149"/>
      <c r="J10" s="149"/>
      <c r="K10" s="150"/>
      <c r="L10" s="149"/>
    </row>
    <row r="11" spans="1:12" s="143" customFormat="1" ht="21" customHeight="1" thickBot="1">
      <c r="A11" s="151"/>
      <c r="B11" s="152"/>
      <c r="C11" s="152" t="s">
        <v>303</v>
      </c>
      <c r="D11" s="152" t="s">
        <v>304</v>
      </c>
      <c r="E11" s="152"/>
      <c r="F11" s="153"/>
      <c r="G11" s="153"/>
      <c r="H11" s="153"/>
      <c r="I11" s="153"/>
      <c r="J11" s="153"/>
      <c r="K11" s="154"/>
      <c r="L11" s="153"/>
    </row>
    <row r="12" spans="1:12" s="143" customFormat="1" ht="24" customHeight="1" thickBot="1">
      <c r="A12" s="155">
        <v>14</v>
      </c>
      <c r="B12" s="156" t="s">
        <v>305</v>
      </c>
      <c r="C12" s="156" t="s">
        <v>306</v>
      </c>
      <c r="D12" s="156" t="s">
        <v>307</v>
      </c>
      <c r="E12" s="156" t="s">
        <v>308</v>
      </c>
      <c r="F12" s="157">
        <v>50</v>
      </c>
      <c r="G12" s="157"/>
      <c r="H12" s="157"/>
      <c r="I12" s="157"/>
      <c r="J12" s="157"/>
      <c r="K12" s="158">
        <v>0</v>
      </c>
      <c r="L12" s="159">
        <v>0</v>
      </c>
    </row>
    <row r="13" spans="1:12" s="143" customFormat="1" ht="13.5" customHeight="1">
      <c r="A13" s="160">
        <v>15</v>
      </c>
      <c r="B13" s="161" t="s">
        <v>309</v>
      </c>
      <c r="C13" s="161" t="s">
        <v>310</v>
      </c>
      <c r="D13" s="161" t="s">
        <v>311</v>
      </c>
      <c r="E13" s="161" t="s">
        <v>312</v>
      </c>
      <c r="F13" s="162">
        <v>30.8</v>
      </c>
      <c r="G13" s="162"/>
      <c r="H13" s="162"/>
      <c r="I13" s="162"/>
      <c r="J13" s="162"/>
      <c r="K13" s="163">
        <v>1E-3</v>
      </c>
      <c r="L13" s="164">
        <v>3.0800000000000001E-2</v>
      </c>
    </row>
    <row r="14" spans="1:12" s="143" customFormat="1" ht="13.5" customHeight="1">
      <c r="A14" s="165">
        <v>16</v>
      </c>
      <c r="B14" s="166" t="s">
        <v>313</v>
      </c>
      <c r="C14" s="166" t="s">
        <v>314</v>
      </c>
      <c r="D14" s="166" t="s">
        <v>315</v>
      </c>
      <c r="E14" s="166" t="s">
        <v>316</v>
      </c>
      <c r="F14" s="167">
        <v>10</v>
      </c>
      <c r="G14" s="167"/>
      <c r="H14" s="167"/>
      <c r="I14" s="167"/>
      <c r="J14" s="167"/>
      <c r="K14" s="168">
        <v>0</v>
      </c>
      <c r="L14" s="169">
        <v>0</v>
      </c>
    </row>
    <row r="15" spans="1:12" s="143" customFormat="1" ht="13.5" customHeight="1">
      <c r="A15" s="165">
        <v>17</v>
      </c>
      <c r="B15" s="166" t="s">
        <v>313</v>
      </c>
      <c r="C15" s="166" t="s">
        <v>317</v>
      </c>
      <c r="D15" s="166" t="s">
        <v>318</v>
      </c>
      <c r="E15" s="166" t="s">
        <v>316</v>
      </c>
      <c r="F15" s="167">
        <v>1</v>
      </c>
      <c r="G15" s="167"/>
      <c r="H15" s="167"/>
      <c r="I15" s="167"/>
      <c r="J15" s="167"/>
      <c r="K15" s="168">
        <v>0</v>
      </c>
      <c r="L15" s="169">
        <v>0</v>
      </c>
    </row>
    <row r="16" spans="1:12" s="143" customFormat="1" ht="13.5" customHeight="1">
      <c r="A16" s="165">
        <v>18</v>
      </c>
      <c r="B16" s="166" t="s">
        <v>313</v>
      </c>
      <c r="C16" s="166" t="s">
        <v>319</v>
      </c>
      <c r="D16" s="166" t="s">
        <v>320</v>
      </c>
      <c r="E16" s="166" t="s">
        <v>316</v>
      </c>
      <c r="F16" s="167">
        <v>1</v>
      </c>
      <c r="G16" s="167"/>
      <c r="H16" s="167"/>
      <c r="I16" s="167"/>
      <c r="J16" s="167"/>
      <c r="K16" s="168">
        <v>0</v>
      </c>
      <c r="L16" s="169">
        <v>0</v>
      </c>
    </row>
    <row r="17" spans="1:12" s="143" customFormat="1" ht="13.5" customHeight="1">
      <c r="A17" s="165">
        <v>19</v>
      </c>
      <c r="B17" s="166" t="s">
        <v>313</v>
      </c>
      <c r="C17" s="166" t="s">
        <v>321</v>
      </c>
      <c r="D17" s="166" t="s">
        <v>322</v>
      </c>
      <c r="E17" s="166" t="s">
        <v>316</v>
      </c>
      <c r="F17" s="167">
        <v>2</v>
      </c>
      <c r="G17" s="167"/>
      <c r="H17" s="167"/>
      <c r="I17" s="167"/>
      <c r="J17" s="167"/>
      <c r="K17" s="168">
        <v>0</v>
      </c>
      <c r="L17" s="169">
        <v>0</v>
      </c>
    </row>
    <row r="18" spans="1:12" s="143" customFormat="1" ht="13.5" customHeight="1" thickBot="1">
      <c r="A18" s="170">
        <v>20</v>
      </c>
      <c r="B18" s="171" t="s">
        <v>313</v>
      </c>
      <c r="C18" s="171" t="s">
        <v>323</v>
      </c>
      <c r="D18" s="171" t="s">
        <v>324</v>
      </c>
      <c r="E18" s="171" t="s">
        <v>316</v>
      </c>
      <c r="F18" s="172">
        <v>2</v>
      </c>
      <c r="G18" s="172"/>
      <c r="H18" s="172"/>
      <c r="I18" s="172"/>
      <c r="J18" s="172"/>
      <c r="K18" s="173">
        <v>0</v>
      </c>
      <c r="L18" s="174">
        <v>0</v>
      </c>
    </row>
    <row r="19" spans="1:12" s="143" customFormat="1" ht="13.5" customHeight="1" thickBot="1">
      <c r="A19" s="155">
        <v>21</v>
      </c>
      <c r="B19" s="156" t="s">
        <v>305</v>
      </c>
      <c r="C19" s="156" t="s">
        <v>325</v>
      </c>
      <c r="D19" s="156" t="s">
        <v>326</v>
      </c>
      <c r="E19" s="156" t="s">
        <v>308</v>
      </c>
      <c r="F19" s="157">
        <v>10</v>
      </c>
      <c r="G19" s="157"/>
      <c r="H19" s="157"/>
      <c r="I19" s="157"/>
      <c r="J19" s="157"/>
      <c r="K19" s="158">
        <v>0</v>
      </c>
      <c r="L19" s="159">
        <v>0</v>
      </c>
    </row>
    <row r="20" spans="1:12" s="143" customFormat="1" ht="13.5" customHeight="1">
      <c r="A20" s="160">
        <v>22</v>
      </c>
      <c r="B20" s="161" t="s">
        <v>327</v>
      </c>
      <c r="C20" s="161" t="s">
        <v>328</v>
      </c>
      <c r="D20" s="161" t="s">
        <v>329</v>
      </c>
      <c r="E20" s="161" t="s">
        <v>312</v>
      </c>
      <c r="F20" s="162">
        <v>3.8</v>
      </c>
      <c r="G20" s="162"/>
      <c r="H20" s="162"/>
      <c r="I20" s="162"/>
      <c r="J20" s="162"/>
      <c r="K20" s="163">
        <v>1E-3</v>
      </c>
      <c r="L20" s="164">
        <v>3.8E-3</v>
      </c>
    </row>
    <row r="21" spans="1:12" s="143" customFormat="1" ht="13.5" customHeight="1">
      <c r="A21" s="165">
        <v>23</v>
      </c>
      <c r="B21" s="166" t="s">
        <v>313</v>
      </c>
      <c r="C21" s="166" t="s">
        <v>330</v>
      </c>
      <c r="D21" s="166" t="s">
        <v>331</v>
      </c>
      <c r="E21" s="166" t="s">
        <v>316</v>
      </c>
      <c r="F21" s="167">
        <v>10</v>
      </c>
      <c r="G21" s="167"/>
      <c r="H21" s="167"/>
      <c r="I21" s="167"/>
      <c r="J21" s="167"/>
      <c r="K21" s="168">
        <v>0</v>
      </c>
      <c r="L21" s="169">
        <v>0</v>
      </c>
    </row>
    <row r="22" spans="1:12" s="143" customFormat="1" ht="13.5" customHeight="1">
      <c r="A22" s="165">
        <v>24</v>
      </c>
      <c r="B22" s="166" t="s">
        <v>313</v>
      </c>
      <c r="C22" s="166" t="s">
        <v>332</v>
      </c>
      <c r="D22" s="166" t="s">
        <v>333</v>
      </c>
      <c r="E22" s="166" t="s">
        <v>316</v>
      </c>
      <c r="F22" s="167">
        <v>60</v>
      </c>
      <c r="G22" s="167"/>
      <c r="H22" s="167"/>
      <c r="I22" s="167"/>
      <c r="J22" s="167"/>
      <c r="K22" s="168">
        <v>0</v>
      </c>
      <c r="L22" s="169">
        <v>0</v>
      </c>
    </row>
    <row r="23" spans="1:12" s="143" customFormat="1" ht="13.5" customHeight="1" thickBot="1">
      <c r="A23" s="170">
        <v>25</v>
      </c>
      <c r="B23" s="171" t="s">
        <v>313</v>
      </c>
      <c r="C23" s="171" t="s">
        <v>314</v>
      </c>
      <c r="D23" s="171" t="s">
        <v>315</v>
      </c>
      <c r="E23" s="171" t="s">
        <v>316</v>
      </c>
      <c r="F23" s="172">
        <v>0.8</v>
      </c>
      <c r="G23" s="172"/>
      <c r="H23" s="172"/>
      <c r="I23" s="172"/>
      <c r="J23" s="172"/>
      <c r="K23" s="173">
        <v>0</v>
      </c>
      <c r="L23" s="174">
        <v>0</v>
      </c>
    </row>
    <row r="24" spans="1:12" s="143" customFormat="1" ht="13.5" customHeight="1" thickBot="1">
      <c r="A24" s="155">
        <v>26</v>
      </c>
      <c r="B24" s="156" t="s">
        <v>305</v>
      </c>
      <c r="C24" s="156" t="s">
        <v>334</v>
      </c>
      <c r="D24" s="156" t="s">
        <v>335</v>
      </c>
      <c r="E24" s="156" t="s">
        <v>316</v>
      </c>
      <c r="F24" s="157">
        <v>1</v>
      </c>
      <c r="G24" s="157"/>
      <c r="H24" s="157"/>
      <c r="I24" s="157"/>
      <c r="J24" s="157"/>
      <c r="K24" s="158">
        <v>0</v>
      </c>
      <c r="L24" s="159">
        <v>0</v>
      </c>
    </row>
    <row r="25" spans="1:12" s="143" customFormat="1" ht="13.5" customHeight="1">
      <c r="A25" s="160">
        <v>27</v>
      </c>
      <c r="B25" s="161" t="s">
        <v>313</v>
      </c>
      <c r="C25" s="161" t="s">
        <v>336</v>
      </c>
      <c r="D25" s="161" t="s">
        <v>337</v>
      </c>
      <c r="E25" s="161" t="s">
        <v>316</v>
      </c>
      <c r="F25" s="162">
        <v>4</v>
      </c>
      <c r="G25" s="162"/>
      <c r="H25" s="162"/>
      <c r="I25" s="162"/>
      <c r="J25" s="162"/>
      <c r="K25" s="163">
        <v>0</v>
      </c>
      <c r="L25" s="164">
        <v>0</v>
      </c>
    </row>
    <row r="26" spans="1:12" s="143" customFormat="1" ht="13.5" customHeight="1">
      <c r="A26" s="165">
        <v>28</v>
      </c>
      <c r="B26" s="166" t="s">
        <v>313</v>
      </c>
      <c r="C26" s="166" t="s">
        <v>338</v>
      </c>
      <c r="D26" s="166" t="s">
        <v>339</v>
      </c>
      <c r="E26" s="166" t="s">
        <v>316</v>
      </c>
      <c r="F26" s="167">
        <v>1</v>
      </c>
      <c r="G26" s="167"/>
      <c r="H26" s="167"/>
      <c r="I26" s="167"/>
      <c r="J26" s="167"/>
      <c r="K26" s="168">
        <v>0</v>
      </c>
      <c r="L26" s="169">
        <v>0</v>
      </c>
    </row>
    <row r="27" spans="1:12" s="143" customFormat="1" ht="13.5" customHeight="1">
      <c r="A27" s="165">
        <v>29</v>
      </c>
      <c r="B27" s="166" t="s">
        <v>313</v>
      </c>
      <c r="C27" s="166" t="s">
        <v>340</v>
      </c>
      <c r="D27" s="166" t="s">
        <v>341</v>
      </c>
      <c r="E27" s="166" t="s">
        <v>316</v>
      </c>
      <c r="F27" s="167">
        <v>1</v>
      </c>
      <c r="G27" s="167"/>
      <c r="H27" s="167"/>
      <c r="I27" s="167"/>
      <c r="J27" s="167"/>
      <c r="K27" s="168">
        <v>0</v>
      </c>
      <c r="L27" s="169">
        <v>0</v>
      </c>
    </row>
    <row r="28" spans="1:12" s="143" customFormat="1" ht="13.5" customHeight="1" thickBot="1">
      <c r="A28" s="170">
        <v>30</v>
      </c>
      <c r="B28" s="171" t="s">
        <v>313</v>
      </c>
      <c r="C28" s="171" t="s">
        <v>342</v>
      </c>
      <c r="D28" s="171" t="s">
        <v>343</v>
      </c>
      <c r="E28" s="171" t="s">
        <v>316</v>
      </c>
      <c r="F28" s="172">
        <v>1</v>
      </c>
      <c r="G28" s="172"/>
      <c r="H28" s="172"/>
      <c r="I28" s="172"/>
      <c r="J28" s="172"/>
      <c r="K28" s="173">
        <v>0</v>
      </c>
      <c r="L28" s="174">
        <v>0</v>
      </c>
    </row>
    <row r="29" spans="1:12" s="143" customFormat="1" ht="13.5" customHeight="1" thickBot="1">
      <c r="A29" s="184">
        <v>31</v>
      </c>
      <c r="B29" s="185">
        <v>354</v>
      </c>
      <c r="C29" s="185" t="s">
        <v>344</v>
      </c>
      <c r="D29" s="185" t="s">
        <v>345</v>
      </c>
      <c r="E29" s="185" t="s">
        <v>346</v>
      </c>
      <c r="F29" s="186">
        <v>24</v>
      </c>
      <c r="G29" s="186"/>
      <c r="H29" s="186"/>
      <c r="I29" s="186"/>
      <c r="J29" s="172"/>
      <c r="K29" s="187"/>
      <c r="L29" s="186"/>
    </row>
    <row r="30" spans="1:12" s="143" customFormat="1" ht="21" customHeight="1">
      <c r="A30" s="175"/>
      <c r="B30" s="176"/>
      <c r="C30" s="176"/>
      <c r="D30" s="176" t="s">
        <v>347</v>
      </c>
      <c r="E30" s="176"/>
      <c r="F30" s="177"/>
      <c r="G30" s="177"/>
      <c r="H30" s="177"/>
      <c r="I30" s="177"/>
      <c r="J30" s="177"/>
      <c r="K30" s="178"/>
      <c r="L30" s="177">
        <v>3.4599999999999999E-2</v>
      </c>
    </row>
  </sheetData>
  <phoneticPr fontId="0" type="noConversion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Kryci list</vt:lpstr>
      <vt:lpstr>Rekapitulacia</vt:lpstr>
      <vt:lpstr>Prehlad</vt:lpstr>
      <vt:lpstr>Bleskozvod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2016-06-07T15:44:34Z</dcterms:modified>
</cp:coreProperties>
</file>