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7485" windowHeight="4140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45621" fullCalcOnLoad="1"/>
</workbook>
</file>

<file path=xl/calcChain.xml><?xml version="1.0" encoding="utf-8"?>
<calcChain xmlns="http://schemas.openxmlformats.org/spreadsheetml/2006/main">
  <c r="H14" i="3" l="1"/>
  <c r="H15" i="3"/>
  <c r="H18" i="3"/>
  <c r="H19" i="3"/>
  <c r="H20" i="3"/>
  <c r="H23" i="3"/>
  <c r="H26" i="3" s="1"/>
  <c r="H28" i="3" s="1"/>
  <c r="H24" i="3"/>
  <c r="H25" i="3"/>
  <c r="I15" i="3"/>
  <c r="I28" i="3" s="1"/>
  <c r="I20" i="3"/>
  <c r="I26" i="3"/>
  <c r="J26" i="1"/>
  <c r="I30" i="1"/>
  <c r="J30" i="1" s="1"/>
  <c r="J20" i="1"/>
  <c r="F26" i="1"/>
  <c r="F1" i="1"/>
  <c r="J13" i="1"/>
  <c r="J14" i="1"/>
  <c r="F17" i="1"/>
  <c r="F18" i="1"/>
  <c r="F19" i="1"/>
  <c r="J39" i="3"/>
  <c r="J40" i="3"/>
  <c r="J41" i="3"/>
  <c r="J32" i="3"/>
  <c r="J49" i="3" s="1"/>
  <c r="J33" i="3"/>
  <c r="J34" i="3"/>
  <c r="J35" i="3"/>
  <c r="J36" i="3"/>
  <c r="J37" i="3"/>
  <c r="J38" i="3"/>
  <c r="J42" i="3"/>
  <c r="J43" i="3"/>
  <c r="J44" i="3"/>
  <c r="J45" i="3"/>
  <c r="J46" i="3"/>
  <c r="J47" i="3"/>
  <c r="J48" i="3"/>
  <c r="J14" i="3"/>
  <c r="J15" i="3"/>
  <c r="J18" i="3"/>
  <c r="J20" i="3" s="1"/>
  <c r="E20" i="3" s="1"/>
  <c r="J19" i="3"/>
  <c r="J23" i="3"/>
  <c r="J26" i="3" s="1"/>
  <c r="E26" i="3" s="1"/>
  <c r="J24" i="3"/>
  <c r="J25" i="3"/>
  <c r="N15" i="3"/>
  <c r="N28" i="3" s="1"/>
  <c r="N53" i="3" s="1"/>
  <c r="N20" i="3"/>
  <c r="N26" i="3"/>
  <c r="N49" i="3"/>
  <c r="N51" i="3" s="1"/>
  <c r="L14" i="3"/>
  <c r="L15" i="3"/>
  <c r="L18" i="3"/>
  <c r="L20" i="3" s="1"/>
  <c r="L19" i="3"/>
  <c r="L23" i="3"/>
  <c r="L26" i="3" s="1"/>
  <c r="L38" i="3"/>
  <c r="L42" i="3"/>
  <c r="L43" i="3"/>
  <c r="L44" i="3"/>
  <c r="L45" i="3"/>
  <c r="L49" i="3"/>
  <c r="L51" i="3" s="1"/>
  <c r="I39" i="3"/>
  <c r="I40" i="3"/>
  <c r="I41" i="3"/>
  <c r="I33" i="3"/>
  <c r="I49" i="3" s="1"/>
  <c r="I51" i="3" s="1"/>
  <c r="I34" i="3"/>
  <c r="I35" i="3"/>
  <c r="I36" i="3"/>
  <c r="I37" i="3"/>
  <c r="I38" i="3"/>
  <c r="I42" i="3"/>
  <c r="I43" i="3"/>
  <c r="I44" i="3"/>
  <c r="I45" i="3"/>
  <c r="I46" i="3"/>
  <c r="H32" i="3"/>
  <c r="H49" i="3"/>
  <c r="H51" i="3" s="1"/>
  <c r="H47" i="3"/>
  <c r="H48" i="3"/>
  <c r="D8" i="3"/>
  <c r="E15" i="3"/>
  <c r="L28" i="3" l="1"/>
  <c r="L53" i="3" s="1"/>
  <c r="J28" i="3"/>
  <c r="H53" i="3"/>
  <c r="D16" i="1"/>
  <c r="J51" i="3"/>
  <c r="E51" i="3" s="1"/>
  <c r="E49" i="3"/>
  <c r="E16" i="1"/>
  <c r="E20" i="1" s="1"/>
  <c r="I53" i="3"/>
  <c r="D20" i="1" l="1"/>
  <c r="F16" i="1"/>
  <c r="F20" i="1" s="1"/>
  <c r="J28" i="1" s="1"/>
  <c r="E28" i="3"/>
  <c r="J53" i="3"/>
  <c r="E53" i="3" s="1"/>
  <c r="I29" i="1" l="1"/>
  <c r="J29" i="1" s="1"/>
  <c r="J31" i="1" s="1"/>
  <c r="J12" i="1" l="1"/>
  <c r="F12" i="1"/>
  <c r="F13" i="1"/>
  <c r="F14" i="1"/>
</calcChain>
</file>

<file path=xl/sharedStrings.xml><?xml version="1.0" encoding="utf-8"?>
<sst xmlns="http://schemas.openxmlformats.org/spreadsheetml/2006/main" count="319" uniqueCount="189">
  <si>
    <t xml:space="preserve"> Mesto Rožňava</t>
  </si>
  <si>
    <t>V module</t>
  </si>
  <si>
    <t>Hlavička1</t>
  </si>
  <si>
    <t>Mena</t>
  </si>
  <si>
    <t>Hlavička2</t>
  </si>
  <si>
    <t>Obdobie</t>
  </si>
  <si>
    <t>Stavba :ZŠ Jura Hronca - kuchyńa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</si>
  <si>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</si>
  <si>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</si>
  <si>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</si>
  <si>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</si>
  <si>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</si>
  <si>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</si>
  <si>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</si>
  <si>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</si>
  <si>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</si>
  <si>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</si>
  <si>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</si>
  <si>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</si>
  <si>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</si>
  <si>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</si>
  <si>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</si>
  <si>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04.02.2015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</si>
  <si>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</si>
  <si>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</si>
  <si>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</si>
  <si>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</si>
  <si>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</si>
  <si>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</si>
  <si>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</si>
  <si>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</si>
  <si>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</si>
  <si>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</si>
  <si>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</si>
  <si>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</si>
  <si>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</si>
  <si>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</si>
  <si>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</si>
  <si>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</si>
  <si>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</si>
  <si>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</si>
  <si>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</si>
  <si>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</si>
  <si>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</si>
  <si>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</si>
  <si>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</si>
  <si>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</si>
  <si>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</si>
  <si>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</si>
  <si>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</si>
  <si>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</si>
  <si>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</si>
  <si>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</si>
  <si>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</si>
  <si>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</si>
  <si>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</si>
  <si>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</si>
  <si>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</si>
  <si>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</si>
  <si>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</si>
  <si>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</si>
  <si>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</si>
  <si>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</si>
  <si>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</si>
  <si>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</si>
  <si>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</si>
  <si>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</si>
  <si>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</si>
  <si>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</si>
  <si>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</si>
  <si>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</si>
  <si>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</si>
  <si>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</si>
  <si>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</si>
  <si>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</si>
  <si>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</si>
  <si>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</si>
  <si>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</si>
  <si>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</si>
  <si>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</si>
  <si>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</si>
  <si>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</si>
  <si>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Dátum: 04.02.2015</t>
  </si>
  <si>
    <t>Špecifikovaný</t>
  </si>
  <si>
    <t>Spolu</t>
  </si>
  <si>
    <t>Hmotnosť v tonách</t>
  </si>
  <si>
    <t>Suť v tonách</t>
  </si>
  <si>
    <t>materiál</t>
  </si>
  <si>
    <t>3 - ZVISLÉ A KOMPLETNÉ KONŠTRUKCIE</t>
  </si>
  <si>
    <t>6 - ÚPRAVY POVRCHOV, PODLAHY, VÝPLNE</t>
  </si>
  <si>
    <t>9 - OSTATNÉ KONŠTRUKCIE A PRÁCE</t>
  </si>
  <si>
    <t xml:space="preserve">PRÁCE A DODÁVKY HSV  spolu: </t>
  </si>
  <si>
    <t>OSTATNÉ</t>
  </si>
  <si>
    <t xml:space="preserve">OSTATNÉ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</si>
  <si>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</si>
  <si>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</si>
  <si>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</si>
  <si>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</si>
  <si>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</si>
  <si>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</si>
  <si>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</si>
  <si>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</si>
  <si>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</si>
  <si>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</si>
  <si>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</si>
  <si>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</si>
  <si>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</si>
  <si>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</si>
  <si>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</si>
  <si>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</si>
  <si>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</si>
  <si>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</si>
  <si>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</si>
  <si>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</si>
  <si>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</si>
  <si>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</si>
  <si>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</si>
  <si>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</si>
  <si>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</si>
  <si>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</si>
  <si>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</si>
  <si>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</si>
  <si>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</si>
  <si>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</si>
  <si>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</si>
  <si>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014</t>
  </si>
  <si>
    <t xml:space="preserve">31023-8411   </t>
  </si>
  <si>
    <t xml:space="preserve">Zamurovanie otvoru do 1 m2 pálenými tehlami v murive akejkoľvek hr. na maltu MC                                         </t>
  </si>
  <si>
    <t xml:space="preserve">m3      </t>
  </si>
  <si>
    <t xml:space="preserve">                    </t>
  </si>
  <si>
    <t xml:space="preserve">3 - ZVISLÉ A KOMPLETNÉ KONŠTRUKCIE  spolu: </t>
  </si>
  <si>
    <t>011</t>
  </si>
  <si>
    <t xml:space="preserve">61247-4102   </t>
  </si>
  <si>
    <t xml:space="preserve">Omietka vnút. stien zo suchých zmesí štuková Baumit                                                                     </t>
  </si>
  <si>
    <t xml:space="preserve">m2      </t>
  </si>
  <si>
    <t xml:space="preserve">61248-1119   </t>
  </si>
  <si>
    <t xml:space="preserve">Potiahnutie vnút., alebo vonk. stien a ostatných plôch sklotextilnou mriežkou                                           </t>
  </si>
  <si>
    <t xml:space="preserve">6 - ÚPRAVY POVRCHOV, PODLAHY, VÝPLNE  spolu: 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</si>
  <si>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</si>
  <si>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</si>
  <si>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</si>
  <si>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 xml:space="preserve">99899-1111   </t>
  </si>
  <si>
    <t xml:space="preserve">Presun hmôt pre opravy v objektoch výšky do 25 m                                                                        </t>
  </si>
  <si>
    <t xml:space="preserve">t       </t>
  </si>
  <si>
    <t xml:space="preserve">99899-1193   </t>
  </si>
  <si>
    <t xml:space="preserve">Príplatok za zväčšený presun do 1000 m                                                                                  </t>
  </si>
  <si>
    <t xml:space="preserve">9 - OSTATNÉ KONŠTRUKCIE A PRÁCE  spolu: </t>
  </si>
  <si>
    <t>OST</t>
  </si>
  <si>
    <t xml:space="preserve">99999-9905   </t>
  </si>
  <si>
    <t xml:space="preserve">hod     </t>
  </si>
  <si>
    <t>U</t>
  </si>
  <si>
    <t xml:space="preserve">  .  .  </t>
  </si>
  <si>
    <t>MAT</t>
  </si>
  <si>
    <t xml:space="preserve">272 3A7464   </t>
  </si>
  <si>
    <t xml:space="preserve">kus     </t>
  </si>
  <si>
    <t xml:space="preserve">272 3A7465   </t>
  </si>
  <si>
    <t xml:space="preserve">286 1H0257   </t>
  </si>
  <si>
    <t xml:space="preserve">Potrubie priemer 315 mm                                                                                                 </t>
  </si>
  <si>
    <t xml:space="preserve">m       </t>
  </si>
  <si>
    <t xml:space="preserve">286 1H0258   </t>
  </si>
  <si>
    <t xml:space="preserve">Potrubie priemer 200 mm                                                                                                 </t>
  </si>
  <si>
    <t xml:space="preserve">286 1H0259   </t>
  </si>
  <si>
    <t xml:space="preserve">Potrubie priemer 710 mm                                                                                                 </t>
  </si>
  <si>
    <t xml:space="preserve">422 805050   </t>
  </si>
  <si>
    <t xml:space="preserve">Klapka spätná                                                                                                           </t>
  </si>
  <si>
    <t xml:space="preserve">429 4B01015  </t>
  </si>
  <si>
    <t xml:space="preserve">429 4B0106   </t>
  </si>
  <si>
    <t xml:space="preserve">429 4B0107   </t>
  </si>
  <si>
    <t xml:space="preserve">585 512661   </t>
  </si>
  <si>
    <t xml:space="preserve">Ventilátor CK 315                                                                                                       </t>
  </si>
  <si>
    <t xml:space="preserve">585 512662   </t>
  </si>
  <si>
    <t xml:space="preserve">Ventilátor CK 200                                                                                                       </t>
  </si>
  <si>
    <t xml:space="preserve">831 A02235   </t>
  </si>
  <si>
    <t xml:space="preserve">831 A02237   </t>
  </si>
  <si>
    <t xml:space="preserve">súb.    </t>
  </si>
  <si>
    <t xml:space="preserve">999 M5891    </t>
  </si>
  <si>
    <t xml:space="preserve">Montážny, kotviaci a elektro materiál                                                                                   </t>
  </si>
  <si>
    <t xml:space="preserve">99999-9906   </t>
  </si>
  <si>
    <t xml:space="preserve">Ukotvenie rozvodov  plynu, vody / navŕtanie kotviacieho materiálu/                                                      </t>
  </si>
  <si>
    <t xml:space="preserve">99999-9908   </t>
  </si>
  <si>
    <t xml:space="preserve">Demontáž pôvodnej vzduchotechniky / 72 m, vrátane odvozu, likvidácia demontovaného materiálu/                           </t>
  </si>
  <si>
    <t xml:space="preserve">Regulátor otáčkový                                                              </t>
  </si>
  <si>
    <t xml:space="preserve">Digestor kuchynský nerezový / tukové filtre/ s osvetlením 2300x2300x450 - DZ2                                                            </t>
  </si>
  <si>
    <t xml:space="preserve">Digestor kuchynský nerezový / tukové filtre/ s osvetlením 900x1100x450 - DN1                                                             </t>
  </si>
  <si>
    <t xml:space="preserve">Digestor kuchynský nerezový/ tukové filtre/ s osvetlením 2300x1000x450 - DZ1                                                             </t>
  </si>
  <si>
    <t xml:space="preserve">Koleno 200/90 st.                                                                 </t>
  </si>
  <si>
    <t xml:space="preserve">Koleno 315/90 st.                                                                   </t>
  </si>
  <si>
    <t>Prepojovací materiál v strojovni 700x400</t>
  </si>
  <si>
    <t xml:space="preserve">Montážne práce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</si>
</sst>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2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6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J22" sqref="J22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/>
      <c r="D3" s="25"/>
      <c r="E3" s="25"/>
      <c r="F3" s="25"/>
      <c r="G3" s="26" t="s">
        <v>11</v>
      </c>
      <c r="H3" s="25"/>
      <c r="I3" s="25"/>
      <c r="J3" s="27"/>
      <c r="Z3" s="102" t="s">
        <v>12</v>
      </c>
      <c r="AA3" s="103" t="s">
        <v>13</v>
      </c>
      <c r="AB3" s="103" t="s">
        <v>10</v>
      </c>
      <c r="AC3" s="103" t="s">
        <v>14</v>
      </c>
      <c r="AD3" s="104" t="s">
        <v>15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16</v>
      </c>
      <c r="AA4" s="103" t="s">
        <v>17</v>
      </c>
      <c r="AB4" s="103" t="s">
        <v>10</v>
      </c>
      <c r="AC4" s="103"/>
      <c r="AD4" s="104"/>
    </row>
    <row r="5" spans="2:30" ht="18" customHeight="1" thickBot="1">
      <c r="B5" s="32"/>
      <c r="C5" s="34" t="s">
        <v>18</v>
      </c>
      <c r="D5" s="34"/>
      <c r="E5" s="34" t="s">
        <v>19</v>
      </c>
      <c r="F5" s="33"/>
      <c r="G5" s="33" t="s">
        <v>20</v>
      </c>
      <c r="H5" s="34"/>
      <c r="I5" s="33" t="s">
        <v>21</v>
      </c>
      <c r="J5" s="35" t="s">
        <v>22</v>
      </c>
      <c r="Z5" s="102" t="s">
        <v>23</v>
      </c>
      <c r="AA5" s="103" t="s">
        <v>13</v>
      </c>
      <c r="AB5" s="103" t="s">
        <v>10</v>
      </c>
      <c r="AC5" s="103" t="s">
        <v>14</v>
      </c>
      <c r="AD5" s="104" t="s">
        <v>15</v>
      </c>
    </row>
    <row r="6" spans="2:30" ht="18" customHeight="1" thickTop="1">
      <c r="B6" s="20"/>
      <c r="C6" s="21" t="s">
        <v>24</v>
      </c>
      <c r="D6" s="21" t="s">
        <v>25</v>
      </c>
      <c r="E6" s="21"/>
      <c r="F6" s="21"/>
      <c r="G6" s="21" t="s">
        <v>26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27</v>
      </c>
      <c r="H7" s="38"/>
      <c r="I7" s="38"/>
      <c r="J7" s="39"/>
    </row>
    <row r="8" spans="2:30" ht="18" customHeight="1">
      <c r="B8" s="24"/>
      <c r="C8" s="25" t="s">
        <v>28</v>
      </c>
      <c r="D8" s="25"/>
      <c r="E8" s="25"/>
      <c r="F8" s="25"/>
      <c r="G8" s="25" t="s">
        <v>26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27</v>
      </c>
      <c r="H9" s="29"/>
      <c r="I9" s="29"/>
      <c r="J9" s="31"/>
    </row>
    <row r="10" spans="2:30" ht="18" customHeight="1">
      <c r="B10" s="24"/>
      <c r="C10" s="25" t="s">
        <v>29</v>
      </c>
      <c r="D10" s="25"/>
      <c r="E10" s="25"/>
      <c r="F10" s="25"/>
      <c r="G10" s="25" t="s">
        <v>26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27</v>
      </c>
      <c r="H11" s="41"/>
      <c r="I11" s="41"/>
      <c r="J11" s="42"/>
    </row>
    <row r="12" spans="2:30" ht="18" customHeight="1" thickTop="1">
      <c r="B12" s="91">
        <v>1</v>
      </c>
      <c r="C12" s="21" t="s">
        <v>30</v>
      </c>
      <c r="D12" s="21"/>
      <c r="E12" s="21"/>
      <c r="F12" s="108">
        <f>IF(B12&lt;&gt;0,ROUND($J$31/B12,0),0)</f>
        <v>0</v>
      </c>
      <c r="G12" s="22">
        <v>1</v>
      </c>
      <c r="H12" s="21" t="s">
        <v>31</v>
      </c>
      <c r="I12" s="21"/>
      <c r="J12" s="111">
        <f>IF(G12&lt;&gt;0,ROUND($J$31/G12,0),0)</f>
        <v>0</v>
      </c>
    </row>
    <row r="13" spans="2:30" ht="18" customHeight="1">
      <c r="B13" s="92">
        <v>1</v>
      </c>
      <c r="C13" s="38" t="s">
        <v>32</v>
      </c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>
        <v>1</v>
      </c>
      <c r="C14" s="41" t="s">
        <v>33</v>
      </c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34</v>
      </c>
      <c r="C15" s="44" t="s">
        <v>35</v>
      </c>
      <c r="D15" s="45" t="s">
        <v>36</v>
      </c>
      <c r="E15" s="45" t="s">
        <v>37</v>
      </c>
      <c r="F15" s="46" t="s">
        <v>38</v>
      </c>
      <c r="G15" s="82" t="s">
        <v>39</v>
      </c>
      <c r="H15" s="47" t="s">
        <v>40</v>
      </c>
      <c r="I15" s="48"/>
      <c r="J15" s="49"/>
    </row>
    <row r="16" spans="2:30" ht="18" customHeight="1">
      <c r="B16" s="50">
        <v>1</v>
      </c>
      <c r="C16" s="51" t="s">
        <v>41</v>
      </c>
      <c r="D16" s="124">
        <f>Prehlad!H28</f>
        <v>0</v>
      </c>
      <c r="E16" s="124">
        <f>Prehlad!I28</f>
        <v>0</v>
      </c>
      <c r="F16" s="125">
        <f>D16+E16</f>
        <v>0</v>
      </c>
      <c r="G16" s="50">
        <v>6</v>
      </c>
      <c r="H16" s="52" t="s">
        <v>42</v>
      </c>
      <c r="I16" s="87"/>
      <c r="J16" s="125">
        <v>0</v>
      </c>
    </row>
    <row r="17" spans="2:10" ht="18" customHeight="1">
      <c r="B17" s="53">
        <v>2</v>
      </c>
      <c r="C17" s="54" t="s">
        <v>43</v>
      </c>
      <c r="D17" s="126"/>
      <c r="E17" s="126"/>
      <c r="F17" s="125">
        <f>D17+E17</f>
        <v>0</v>
      </c>
      <c r="G17" s="53">
        <v>7</v>
      </c>
      <c r="H17" s="55" t="s">
        <v>44</v>
      </c>
      <c r="I17" s="25"/>
      <c r="J17" s="127">
        <v>0</v>
      </c>
    </row>
    <row r="18" spans="2:10" ht="18" customHeight="1">
      <c r="B18" s="53">
        <v>3</v>
      </c>
      <c r="C18" s="54" t="s">
        <v>45</v>
      </c>
      <c r="D18" s="126"/>
      <c r="E18" s="126"/>
      <c r="F18" s="125">
        <f>D18+E18</f>
        <v>0</v>
      </c>
      <c r="G18" s="53">
        <v>8</v>
      </c>
      <c r="H18" s="55" t="s">
        <v>46</v>
      </c>
      <c r="I18" s="25"/>
      <c r="J18" s="127">
        <v>0</v>
      </c>
    </row>
    <row r="19" spans="2:10" ht="18" customHeight="1" thickBot="1">
      <c r="B19" s="53">
        <v>4</v>
      </c>
      <c r="C19" s="54" t="s">
        <v>47</v>
      </c>
      <c r="D19" s="126"/>
      <c r="E19" s="126"/>
      <c r="F19" s="128">
        <f>D19+E19</f>
        <v>0</v>
      </c>
      <c r="G19" s="53">
        <v>9</v>
      </c>
      <c r="H19" s="55" t="s">
        <v>48</v>
      </c>
      <c r="I19" s="25"/>
      <c r="J19" s="127">
        <v>0</v>
      </c>
    </row>
    <row r="20" spans="2:10" ht="18" customHeight="1" thickBot="1">
      <c r="B20" s="56">
        <v>5</v>
      </c>
      <c r="C20" s="57" t="s">
        <v>49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50</v>
      </c>
      <c r="J20" s="131">
        <f>SUM(J16:J19)</f>
        <v>0</v>
      </c>
    </row>
    <row r="21" spans="2:10" ht="18" customHeight="1" thickTop="1">
      <c r="B21" s="82" t="s">
        <v>51</v>
      </c>
      <c r="C21" s="81"/>
      <c r="D21" s="48" t="s">
        <v>52</v>
      </c>
      <c r="E21" s="48"/>
      <c r="F21" s="49"/>
      <c r="G21" s="82" t="s">
        <v>53</v>
      </c>
      <c r="H21" s="47" t="s">
        <v>54</v>
      </c>
      <c r="I21" s="48"/>
      <c r="J21" s="49"/>
    </row>
    <row r="22" spans="2:10" ht="18" customHeight="1">
      <c r="B22" s="50">
        <v>11</v>
      </c>
      <c r="C22" s="52" t="s">
        <v>55</v>
      </c>
      <c r="D22" s="88" t="s">
        <v>48</v>
      </c>
      <c r="E22" s="90">
        <v>0</v>
      </c>
      <c r="F22" s="125">
        <v>0</v>
      </c>
      <c r="G22" s="53">
        <v>16</v>
      </c>
      <c r="H22" s="55" t="s">
        <v>56</v>
      </c>
      <c r="I22" s="59"/>
      <c r="J22" s="127"/>
    </row>
    <row r="23" spans="2:10" ht="18" customHeight="1">
      <c r="B23" s="53">
        <v>12</v>
      </c>
      <c r="C23" s="55" t="s">
        <v>57</v>
      </c>
      <c r="D23" s="89"/>
      <c r="E23" s="60">
        <v>0</v>
      </c>
      <c r="F23" s="127">
        <v>0</v>
      </c>
      <c r="G23" s="53">
        <v>17</v>
      </c>
      <c r="H23" s="55" t="s">
        <v>58</v>
      </c>
      <c r="I23" s="59"/>
      <c r="J23" s="127">
        <v>0</v>
      </c>
    </row>
    <row r="24" spans="2:10" ht="18" customHeight="1">
      <c r="B24" s="53">
        <v>13</v>
      </c>
      <c r="C24" s="55" t="s">
        <v>59</v>
      </c>
      <c r="D24" s="89"/>
      <c r="E24" s="60">
        <v>0</v>
      </c>
      <c r="F24" s="127">
        <v>0</v>
      </c>
      <c r="G24" s="53">
        <v>18</v>
      </c>
      <c r="H24" s="55" t="s">
        <v>60</v>
      </c>
      <c r="I24" s="59"/>
      <c r="J24" s="127">
        <v>0</v>
      </c>
    </row>
    <row r="25" spans="2:10" ht="18" customHeight="1" thickBot="1">
      <c r="B25" s="53">
        <v>14</v>
      </c>
      <c r="C25" s="55" t="s">
        <v>48</v>
      </c>
      <c r="D25" s="89"/>
      <c r="E25" s="60">
        <v>0</v>
      </c>
      <c r="F25" s="127">
        <v>0</v>
      </c>
      <c r="G25" s="53">
        <v>19</v>
      </c>
      <c r="H25" s="55" t="s">
        <v>48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61</v>
      </c>
      <c r="F26" s="131">
        <f>SUM(F22:F25)</f>
        <v>0</v>
      </c>
      <c r="G26" s="56">
        <v>20</v>
      </c>
      <c r="H26" s="61"/>
      <c r="I26" s="62" t="s">
        <v>62</v>
      </c>
      <c r="J26" s="131">
        <f>SUM(J22:J25)</f>
        <v>0</v>
      </c>
    </row>
    <row r="27" spans="2:10" ht="18" customHeight="1" thickTop="1">
      <c r="B27" s="63"/>
      <c r="C27" s="64" t="s">
        <v>63</v>
      </c>
      <c r="D27" s="65"/>
      <c r="E27" s="66" t="s">
        <v>64</v>
      </c>
      <c r="F27" s="67"/>
      <c r="G27" s="82" t="s">
        <v>65</v>
      </c>
      <c r="H27" s="47" t="s">
        <v>66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67</v>
      </c>
      <c r="J28" s="125">
        <f>ROUND(F20,2)+J20+F26+J26</f>
        <v>0</v>
      </c>
    </row>
    <row r="29" spans="2:10" ht="18" customHeight="1">
      <c r="B29" s="68"/>
      <c r="C29" s="70" t="s">
        <v>68</v>
      </c>
      <c r="D29" s="70"/>
      <c r="E29" s="73"/>
      <c r="F29" s="67"/>
      <c r="G29" s="53">
        <v>22</v>
      </c>
      <c r="H29" s="55" t="s">
        <v>69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70</v>
      </c>
      <c r="D30" s="25"/>
      <c r="E30" s="73"/>
      <c r="F30" s="67"/>
      <c r="G30" s="53">
        <v>23</v>
      </c>
      <c r="H30" s="55" t="s">
        <v>71</v>
      </c>
      <c r="I30" s="132">
        <f>SUMIF(Prehlad!O11:O9996,0,Prehlad!J11:J9996)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72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73</v>
      </c>
      <c r="H32" s="84" t="s">
        <v>74</v>
      </c>
      <c r="I32" s="43"/>
      <c r="J32" s="85">
        <v>0</v>
      </c>
    </row>
    <row r="33" spans="2:10" ht="18" customHeight="1" thickTop="1">
      <c r="B33" s="75"/>
      <c r="C33" s="76"/>
      <c r="D33" s="64" t="s">
        <v>75</v>
      </c>
      <c r="E33" s="76"/>
      <c r="F33" s="76"/>
      <c r="G33" s="76"/>
      <c r="H33" s="76" t="s">
        <v>76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68</v>
      </c>
      <c r="D35" s="70"/>
      <c r="E35" s="70"/>
      <c r="F35" s="69"/>
      <c r="G35" s="70" t="s">
        <v>68</v>
      </c>
      <c r="H35" s="70"/>
      <c r="I35" s="70"/>
      <c r="J35" s="78"/>
    </row>
    <row r="36" spans="2:10" ht="18" customHeight="1">
      <c r="B36" s="24"/>
      <c r="C36" s="25" t="s">
        <v>70</v>
      </c>
      <c r="D36" s="25"/>
      <c r="E36" s="25"/>
      <c r="F36" s="26"/>
      <c r="G36" s="25" t="s">
        <v>70</v>
      </c>
      <c r="H36" s="25"/>
      <c r="I36" s="25"/>
      <c r="J36" s="27"/>
    </row>
    <row r="37" spans="2:10" ht="18" customHeight="1">
      <c r="B37" s="68"/>
      <c r="C37" s="70" t="s">
        <v>64</v>
      </c>
      <c r="D37" s="70"/>
      <c r="E37" s="70"/>
      <c r="F37" s="69"/>
      <c r="G37" s="70" t="s">
        <v>64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31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3"/>
  <sheetViews>
    <sheetView showGridLines="0" tabSelected="1" workbookViewId="0">
      <pane ySplit="10" topLeftCell="A11" activePane="bottomLeft" state="frozen"/>
      <selection pane="bottomLeft" activeCell="Y40" sqref="Y40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77</v>
      </c>
      <c r="B1" s="1"/>
      <c r="C1" s="1"/>
      <c r="D1" s="1"/>
      <c r="E1" s="19" t="s">
        <v>78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79</v>
      </c>
      <c r="B2" s="1"/>
      <c r="C2" s="1"/>
      <c r="D2" s="1"/>
      <c r="E2" s="19" t="s">
        <v>80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95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81</v>
      </c>
      <c r="B3" s="1"/>
      <c r="C3" s="1"/>
      <c r="D3" s="1"/>
      <c r="E3" s="19" t="s">
        <v>82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12</v>
      </c>
      <c r="AA3" s="103" t="s">
        <v>96</v>
      </c>
      <c r="AB3" s="103" t="s">
        <v>10</v>
      </c>
      <c r="AC3" s="103" t="s">
        <v>14</v>
      </c>
      <c r="AD3" s="104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16</v>
      </c>
      <c r="AA4" s="103" t="s">
        <v>97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23</v>
      </c>
      <c r="AA5" s="103" t="s">
        <v>96</v>
      </c>
      <c r="AB5" s="103" t="s">
        <v>10</v>
      </c>
      <c r="AC5" s="103" t="s">
        <v>14</v>
      </c>
      <c r="AD5" s="104" t="s">
        <v>15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98</v>
      </c>
      <c r="B9" s="10" t="s">
        <v>99</v>
      </c>
      <c r="C9" s="10" t="s">
        <v>100</v>
      </c>
      <c r="D9" s="10" t="s">
        <v>101</v>
      </c>
      <c r="E9" s="10" t="s">
        <v>102</v>
      </c>
      <c r="F9" s="10" t="s">
        <v>103</v>
      </c>
      <c r="G9" s="10" t="s">
        <v>104</v>
      </c>
      <c r="H9" s="10" t="s">
        <v>36</v>
      </c>
      <c r="I9" s="10" t="s">
        <v>83</v>
      </c>
      <c r="J9" s="10" t="s">
        <v>84</v>
      </c>
      <c r="K9" s="11" t="s">
        <v>85</v>
      </c>
      <c r="L9" s="12"/>
      <c r="M9" s="13" t="s">
        <v>86</v>
      </c>
      <c r="N9" s="12"/>
      <c r="O9" s="95" t="s">
        <v>105</v>
      </c>
      <c r="P9" s="96" t="s">
        <v>106</v>
      </c>
      <c r="Q9" s="97" t="s">
        <v>102</v>
      </c>
      <c r="R9" s="97" t="s">
        <v>102</v>
      </c>
      <c r="S9" s="98" t="s">
        <v>102</v>
      </c>
      <c r="T9" s="106" t="s">
        <v>107</v>
      </c>
      <c r="U9" s="106" t="s">
        <v>108</v>
      </c>
      <c r="V9" s="106" t="s">
        <v>109</v>
      </c>
      <c r="W9" s="107"/>
      <c r="X9" s="107"/>
      <c r="Y9" s="107"/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110</v>
      </c>
      <c r="B10" s="15" t="s">
        <v>111</v>
      </c>
      <c r="C10" s="16"/>
      <c r="D10" s="15" t="s">
        <v>112</v>
      </c>
      <c r="E10" s="15" t="s">
        <v>113</v>
      </c>
      <c r="F10" s="15" t="s">
        <v>114</v>
      </c>
      <c r="G10" s="15" t="s">
        <v>115</v>
      </c>
      <c r="H10" s="15" t="s">
        <v>116</v>
      </c>
      <c r="I10" s="15" t="s">
        <v>87</v>
      </c>
      <c r="J10" s="15"/>
      <c r="K10" s="15" t="s">
        <v>104</v>
      </c>
      <c r="L10" s="15" t="s">
        <v>84</v>
      </c>
      <c r="M10" s="17" t="s">
        <v>104</v>
      </c>
      <c r="N10" s="15" t="s">
        <v>84</v>
      </c>
      <c r="O10" s="18" t="s">
        <v>117</v>
      </c>
      <c r="P10" s="99"/>
      <c r="Q10" s="100" t="s">
        <v>118</v>
      </c>
      <c r="R10" s="100" t="s">
        <v>119</v>
      </c>
      <c r="S10" s="101" t="s">
        <v>120</v>
      </c>
      <c r="T10" s="106" t="s">
        <v>121</v>
      </c>
      <c r="U10" s="106" t="s">
        <v>122</v>
      </c>
      <c r="V10" s="106" t="s">
        <v>123</v>
      </c>
      <c r="W10" s="10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124</v>
      </c>
    </row>
    <row r="13" spans="1:34">
      <c r="B13" s="116" t="s">
        <v>88</v>
      </c>
    </row>
    <row r="14" spans="1:34" ht="25.5">
      <c r="A14" s="114">
        <v>1</v>
      </c>
      <c r="B14" s="115" t="s">
        <v>125</v>
      </c>
      <c r="C14" s="116" t="s">
        <v>126</v>
      </c>
      <c r="D14" s="123" t="s">
        <v>127</v>
      </c>
      <c r="E14" s="118">
        <v>3.6</v>
      </c>
      <c r="F14" s="117" t="s">
        <v>128</v>
      </c>
      <c r="H14" s="119">
        <f>ROUND(E14*G14, 2)</f>
        <v>0</v>
      </c>
      <c r="J14" s="119">
        <f>ROUND(E14*G14, 2)</f>
        <v>0</v>
      </c>
      <c r="K14" s="120">
        <v>1.7847900000000001</v>
      </c>
      <c r="L14" s="120">
        <f>E14*K14</f>
        <v>6.4252440000000002</v>
      </c>
      <c r="O14" s="117">
        <v>20</v>
      </c>
      <c r="P14" s="117" t="s">
        <v>129</v>
      </c>
      <c r="V14" s="121" t="s">
        <v>65</v>
      </c>
    </row>
    <row r="15" spans="1:34">
      <c r="D15" s="134" t="s">
        <v>130</v>
      </c>
      <c r="E15" s="135">
        <f>J15</f>
        <v>0</v>
      </c>
      <c r="H15" s="135">
        <f>SUM(H12:H14)</f>
        <v>0</v>
      </c>
      <c r="I15" s="135">
        <f>SUM(I12:I14)</f>
        <v>0</v>
      </c>
      <c r="J15" s="135">
        <f>SUM(J12:J14)</f>
        <v>0</v>
      </c>
      <c r="L15" s="136">
        <f>SUM(L12:L14)</f>
        <v>6.4252440000000002</v>
      </c>
      <c r="N15" s="137">
        <f>SUM(N12:N14)</f>
        <v>0</v>
      </c>
    </row>
    <row r="17" spans="1:22">
      <c r="B17" s="116" t="s">
        <v>89</v>
      </c>
    </row>
    <row r="18" spans="1:22">
      <c r="A18" s="114">
        <v>2</v>
      </c>
      <c r="B18" s="115" t="s">
        <v>131</v>
      </c>
      <c r="C18" s="116" t="s">
        <v>132</v>
      </c>
      <c r="D18" s="123" t="s">
        <v>133</v>
      </c>
      <c r="E18" s="118">
        <v>16</v>
      </c>
      <c r="F18" s="117" t="s">
        <v>134</v>
      </c>
      <c r="H18" s="119">
        <f>ROUND(E18*G18, 2)</f>
        <v>0</v>
      </c>
      <c r="J18" s="119">
        <f>ROUND(E18*G18, 2)</f>
        <v>0</v>
      </c>
      <c r="K18" s="120">
        <v>2.9749999999999999E-2</v>
      </c>
      <c r="L18" s="120">
        <f>E18*K18</f>
        <v>0.47599999999999998</v>
      </c>
      <c r="O18" s="117">
        <v>20</v>
      </c>
      <c r="P18" s="117" t="s">
        <v>129</v>
      </c>
      <c r="V18" s="121" t="s">
        <v>65</v>
      </c>
    </row>
    <row r="19" spans="1:22" ht="25.5">
      <c r="A19" s="114">
        <v>3</v>
      </c>
      <c r="B19" s="115" t="s">
        <v>131</v>
      </c>
      <c r="C19" s="116" t="s">
        <v>135</v>
      </c>
      <c r="D19" s="123" t="s">
        <v>136</v>
      </c>
      <c r="E19" s="118">
        <v>16</v>
      </c>
      <c r="F19" s="117" t="s">
        <v>134</v>
      </c>
      <c r="H19" s="119">
        <f>ROUND(E19*G19, 2)</f>
        <v>0</v>
      </c>
      <c r="J19" s="119">
        <f>ROUND(E19*G19, 2)</f>
        <v>0</v>
      </c>
      <c r="K19" s="120">
        <v>3.3E-4</v>
      </c>
      <c r="L19" s="120">
        <f>E19*K19</f>
        <v>5.28E-3</v>
      </c>
      <c r="O19" s="117">
        <v>20</v>
      </c>
      <c r="P19" s="117" t="s">
        <v>129</v>
      </c>
      <c r="V19" s="121" t="s">
        <v>65</v>
      </c>
    </row>
    <row r="20" spans="1:22">
      <c r="D20" s="134" t="s">
        <v>137</v>
      </c>
      <c r="E20" s="135">
        <f>J20</f>
        <v>0</v>
      </c>
      <c r="H20" s="135">
        <f>SUM(H17:H19)</f>
        <v>0</v>
      </c>
      <c r="I20" s="135">
        <f>SUM(I17:I19)</f>
        <v>0</v>
      </c>
      <c r="J20" s="135">
        <f>SUM(J17:J19)</f>
        <v>0</v>
      </c>
      <c r="L20" s="136">
        <f>SUM(L17:L19)</f>
        <v>0.48127999999999999</v>
      </c>
      <c r="N20" s="137">
        <f>SUM(N17:N19)</f>
        <v>0</v>
      </c>
    </row>
    <row r="22" spans="1:22">
      <c r="B22" s="116" t="s">
        <v>90</v>
      </c>
    </row>
    <row r="23" spans="1:22">
      <c r="A23" s="114">
        <v>4</v>
      </c>
      <c r="B23" s="115" t="s">
        <v>138</v>
      </c>
      <c r="C23" s="116" t="s">
        <v>139</v>
      </c>
      <c r="D23" s="123" t="s">
        <v>140</v>
      </c>
      <c r="E23" s="118">
        <v>121</v>
      </c>
      <c r="F23" s="117" t="s">
        <v>134</v>
      </c>
      <c r="H23" s="119">
        <f>ROUND(E23*G23, 2)</f>
        <v>0</v>
      </c>
      <c r="J23" s="119">
        <f>ROUND(E23*G23, 2)</f>
        <v>0</v>
      </c>
      <c r="K23" s="120">
        <v>1.66E-3</v>
      </c>
      <c r="L23" s="120">
        <f>E23*K23</f>
        <v>0.20086000000000001</v>
      </c>
      <c r="O23" s="117">
        <v>20</v>
      </c>
      <c r="P23" s="117" t="s">
        <v>129</v>
      </c>
      <c r="V23" s="121" t="s">
        <v>65</v>
      </c>
    </row>
    <row r="24" spans="1:22">
      <c r="A24" s="114">
        <v>5</v>
      </c>
      <c r="B24" s="115" t="s">
        <v>125</v>
      </c>
      <c r="C24" s="116" t="s">
        <v>141</v>
      </c>
      <c r="D24" s="123" t="s">
        <v>142</v>
      </c>
      <c r="E24" s="118">
        <v>7.1070000000000002</v>
      </c>
      <c r="F24" s="117" t="s">
        <v>143</v>
      </c>
      <c r="H24" s="119">
        <f>ROUND(E24*G24, 2)</f>
        <v>0</v>
      </c>
      <c r="J24" s="119">
        <f>ROUND(E24*G24, 2)</f>
        <v>0</v>
      </c>
      <c r="O24" s="117">
        <v>20</v>
      </c>
      <c r="P24" s="117" t="s">
        <v>129</v>
      </c>
      <c r="V24" s="121" t="s">
        <v>65</v>
      </c>
    </row>
    <row r="25" spans="1:22">
      <c r="A25" s="114">
        <v>6</v>
      </c>
      <c r="B25" s="115" t="s">
        <v>125</v>
      </c>
      <c r="C25" s="116" t="s">
        <v>144</v>
      </c>
      <c r="D25" s="123" t="s">
        <v>145</v>
      </c>
      <c r="E25" s="118">
        <v>7.1070000000000002</v>
      </c>
      <c r="F25" s="117" t="s">
        <v>143</v>
      </c>
      <c r="H25" s="119">
        <f>ROUND(E25*G25, 2)</f>
        <v>0</v>
      </c>
      <c r="J25" s="119">
        <f>ROUND(E25*G25, 2)</f>
        <v>0</v>
      </c>
      <c r="O25" s="117">
        <v>20</v>
      </c>
      <c r="P25" s="117" t="s">
        <v>129</v>
      </c>
      <c r="V25" s="121" t="s">
        <v>65</v>
      </c>
    </row>
    <row r="26" spans="1:22">
      <c r="D26" s="134" t="s">
        <v>146</v>
      </c>
      <c r="E26" s="135">
        <f>J26</f>
        <v>0</v>
      </c>
      <c r="H26" s="135">
        <f>SUM(H22:H25)</f>
        <v>0</v>
      </c>
      <c r="I26" s="135">
        <f>SUM(I22:I25)</f>
        <v>0</v>
      </c>
      <c r="J26" s="135">
        <f>SUM(J22:J25)</f>
        <v>0</v>
      </c>
      <c r="L26" s="136">
        <f>SUM(L22:L25)</f>
        <v>0.20086000000000001</v>
      </c>
      <c r="N26" s="137">
        <f>SUM(N22:N25)</f>
        <v>0</v>
      </c>
    </row>
    <row r="28" spans="1:22">
      <c r="D28" s="134" t="s">
        <v>91</v>
      </c>
      <c r="E28" s="137">
        <f>J28</f>
        <v>0</v>
      </c>
      <c r="H28" s="135">
        <f>+H15+H20+H26</f>
        <v>0</v>
      </c>
      <c r="I28" s="135">
        <f>+I15+I20+I26</f>
        <v>0</v>
      </c>
      <c r="J28" s="135">
        <f>+J15+J20+J26</f>
        <v>0</v>
      </c>
      <c r="L28" s="136">
        <f>+L15+L20+L26</f>
        <v>7.1073839999999997</v>
      </c>
      <c r="N28" s="137">
        <f>+N15+N20+N26</f>
        <v>0</v>
      </c>
    </row>
    <row r="30" spans="1:22">
      <c r="B30" s="133" t="s">
        <v>92</v>
      </c>
    </row>
    <row r="31" spans="1:22">
      <c r="B31" s="116" t="s">
        <v>92</v>
      </c>
    </row>
    <row r="32" spans="1:22">
      <c r="A32" s="114">
        <v>7</v>
      </c>
      <c r="B32" s="115" t="s">
        <v>147</v>
      </c>
      <c r="C32" s="116" t="s">
        <v>148</v>
      </c>
      <c r="D32" s="123" t="s">
        <v>188</v>
      </c>
      <c r="E32" s="118">
        <v>74</v>
      </c>
      <c r="F32" s="117" t="s">
        <v>149</v>
      </c>
      <c r="H32" s="119">
        <f>ROUND(E32*G32, 2)</f>
        <v>0</v>
      </c>
      <c r="J32" s="119">
        <f t="shared" ref="J32:J48" si="0">ROUND(E32*G32, 2)</f>
        <v>0</v>
      </c>
      <c r="O32" s="117">
        <v>20</v>
      </c>
      <c r="P32" s="117" t="s">
        <v>129</v>
      </c>
      <c r="V32" s="121" t="s">
        <v>150</v>
      </c>
    </row>
    <row r="33" spans="1:27">
      <c r="A33" s="114">
        <v>8</v>
      </c>
      <c r="B33" s="115" t="s">
        <v>152</v>
      </c>
      <c r="C33" s="116" t="s">
        <v>153</v>
      </c>
      <c r="D33" s="123" t="s">
        <v>185</v>
      </c>
      <c r="E33" s="118">
        <v>1</v>
      </c>
      <c r="F33" s="117" t="s">
        <v>154</v>
      </c>
      <c r="I33" s="119">
        <f t="shared" ref="I33:I46" si="1">ROUND(E33*G33, 2)</f>
        <v>0</v>
      </c>
      <c r="J33" s="119">
        <f t="shared" si="0"/>
        <v>0</v>
      </c>
      <c r="O33" s="117">
        <v>20</v>
      </c>
      <c r="P33" s="117" t="s">
        <v>129</v>
      </c>
      <c r="V33" s="121" t="s">
        <v>53</v>
      </c>
    </row>
    <row r="34" spans="1:27">
      <c r="A34" s="114">
        <v>9</v>
      </c>
      <c r="B34" s="115" t="s">
        <v>152</v>
      </c>
      <c r="C34" s="116" t="s">
        <v>155</v>
      </c>
      <c r="D34" s="123" t="s">
        <v>186</v>
      </c>
      <c r="E34" s="118">
        <v>4</v>
      </c>
      <c r="F34" s="117" t="s">
        <v>154</v>
      </c>
      <c r="I34" s="119">
        <f t="shared" si="1"/>
        <v>0</v>
      </c>
      <c r="J34" s="119">
        <f t="shared" si="0"/>
        <v>0</v>
      </c>
      <c r="O34" s="117">
        <v>20</v>
      </c>
      <c r="P34" s="117" t="s">
        <v>129</v>
      </c>
      <c r="V34" s="121" t="s">
        <v>53</v>
      </c>
    </row>
    <row r="35" spans="1:27">
      <c r="A35" s="114">
        <v>10</v>
      </c>
      <c r="B35" s="115" t="s">
        <v>152</v>
      </c>
      <c r="C35" s="116" t="s">
        <v>156</v>
      </c>
      <c r="D35" s="123" t="s">
        <v>157</v>
      </c>
      <c r="E35" s="118">
        <v>22</v>
      </c>
      <c r="F35" s="117" t="s">
        <v>158</v>
      </c>
      <c r="I35" s="119">
        <f t="shared" si="1"/>
        <v>0</v>
      </c>
      <c r="J35" s="119">
        <f t="shared" si="0"/>
        <v>0</v>
      </c>
      <c r="O35" s="117">
        <v>20</v>
      </c>
      <c r="P35" s="117" t="s">
        <v>129</v>
      </c>
      <c r="V35" s="121" t="s">
        <v>53</v>
      </c>
    </row>
    <row r="36" spans="1:27">
      <c r="A36" s="114">
        <v>11</v>
      </c>
      <c r="B36" s="115" t="s">
        <v>152</v>
      </c>
      <c r="C36" s="116" t="s">
        <v>159</v>
      </c>
      <c r="D36" s="123" t="s">
        <v>160</v>
      </c>
      <c r="E36" s="118">
        <v>2</v>
      </c>
      <c r="F36" s="117" t="s">
        <v>158</v>
      </c>
      <c r="I36" s="119">
        <f t="shared" si="1"/>
        <v>0</v>
      </c>
      <c r="J36" s="119">
        <f t="shared" si="0"/>
        <v>0</v>
      </c>
      <c r="O36" s="117">
        <v>20</v>
      </c>
      <c r="P36" s="117" t="s">
        <v>129</v>
      </c>
      <c r="V36" s="121" t="s">
        <v>53</v>
      </c>
    </row>
    <row r="37" spans="1:27">
      <c r="A37" s="114">
        <v>12</v>
      </c>
      <c r="B37" s="115" t="s">
        <v>152</v>
      </c>
      <c r="C37" s="116" t="s">
        <v>161</v>
      </c>
      <c r="D37" s="123" t="s">
        <v>162</v>
      </c>
      <c r="E37" s="118">
        <v>8</v>
      </c>
      <c r="F37" s="117" t="s">
        <v>158</v>
      </c>
      <c r="I37" s="119">
        <f t="shared" si="1"/>
        <v>0</v>
      </c>
      <c r="J37" s="119">
        <f t="shared" si="0"/>
        <v>0</v>
      </c>
      <c r="O37" s="117">
        <v>20</v>
      </c>
      <c r="P37" s="117" t="s">
        <v>129</v>
      </c>
      <c r="V37" s="121" t="s">
        <v>53</v>
      </c>
    </row>
    <row r="38" spans="1:27">
      <c r="A38" s="114">
        <v>13</v>
      </c>
      <c r="B38" s="115" t="s">
        <v>152</v>
      </c>
      <c r="C38" s="116" t="s">
        <v>163</v>
      </c>
      <c r="D38" s="123" t="s">
        <v>164</v>
      </c>
      <c r="E38" s="118">
        <v>4</v>
      </c>
      <c r="F38" s="117" t="s">
        <v>154</v>
      </c>
      <c r="I38" s="119">
        <f t="shared" si="1"/>
        <v>0</v>
      </c>
      <c r="J38" s="119">
        <f t="shared" si="0"/>
        <v>0</v>
      </c>
      <c r="K38" s="120">
        <v>1.1999999999999999E-3</v>
      </c>
      <c r="L38" s="120">
        <f>E38*K38</f>
        <v>4.7999999999999996E-3</v>
      </c>
      <c r="O38" s="117">
        <v>20</v>
      </c>
      <c r="P38" s="117" t="s">
        <v>129</v>
      </c>
      <c r="V38" s="121" t="s">
        <v>53</v>
      </c>
    </row>
    <row r="39" spans="1:27" ht="25.5">
      <c r="A39" s="114">
        <v>14</v>
      </c>
      <c r="B39" s="115" t="s">
        <v>152</v>
      </c>
      <c r="C39" s="116" t="s">
        <v>165</v>
      </c>
      <c r="D39" s="123" t="s">
        <v>182</v>
      </c>
      <c r="E39" s="118">
        <v>2</v>
      </c>
      <c r="F39" s="117" t="s">
        <v>154</v>
      </c>
      <c r="I39" s="119">
        <f t="shared" si="1"/>
        <v>0</v>
      </c>
      <c r="J39" s="119">
        <f t="shared" si="0"/>
        <v>0</v>
      </c>
      <c r="O39" s="117">
        <v>20</v>
      </c>
      <c r="P39" s="117" t="s">
        <v>129</v>
      </c>
      <c r="V39" s="121" t="s">
        <v>53</v>
      </c>
    </row>
    <row r="40" spans="1:27" ht="25.5">
      <c r="A40" s="114">
        <v>15</v>
      </c>
      <c r="B40" s="115" t="s">
        <v>152</v>
      </c>
      <c r="C40" s="116" t="s">
        <v>166</v>
      </c>
      <c r="D40" s="123" t="s">
        <v>183</v>
      </c>
      <c r="E40" s="118">
        <v>1</v>
      </c>
      <c r="F40" s="117" t="s">
        <v>154</v>
      </c>
      <c r="I40" s="119">
        <f t="shared" si="1"/>
        <v>0</v>
      </c>
      <c r="J40" s="119">
        <f t="shared" si="0"/>
        <v>0</v>
      </c>
      <c r="O40" s="117">
        <v>20</v>
      </c>
      <c r="P40" s="117" t="s">
        <v>129</v>
      </c>
      <c r="V40" s="121" t="s">
        <v>53</v>
      </c>
    </row>
    <row r="41" spans="1:27" ht="25.5">
      <c r="A41" s="114">
        <v>16</v>
      </c>
      <c r="B41" s="115" t="s">
        <v>152</v>
      </c>
      <c r="C41" s="116" t="s">
        <v>167</v>
      </c>
      <c r="D41" s="123" t="s">
        <v>184</v>
      </c>
      <c r="E41" s="118">
        <v>1</v>
      </c>
      <c r="F41" s="117" t="s">
        <v>154</v>
      </c>
      <c r="I41" s="119">
        <f t="shared" si="1"/>
        <v>0</v>
      </c>
      <c r="J41" s="119">
        <f t="shared" si="0"/>
        <v>0</v>
      </c>
      <c r="O41" s="117">
        <v>20</v>
      </c>
      <c r="P41" s="117" t="s">
        <v>129</v>
      </c>
      <c r="V41" s="121" t="s">
        <v>53</v>
      </c>
    </row>
    <row r="42" spans="1:27">
      <c r="A42" s="114">
        <v>19</v>
      </c>
      <c r="B42" s="115" t="s">
        <v>152</v>
      </c>
      <c r="C42" s="116" t="s">
        <v>168</v>
      </c>
      <c r="D42" s="123" t="s">
        <v>169</v>
      </c>
      <c r="E42" s="118">
        <v>3</v>
      </c>
      <c r="F42" s="117" t="s">
        <v>154</v>
      </c>
      <c r="I42" s="119">
        <f t="shared" si="1"/>
        <v>0</v>
      </c>
      <c r="J42" s="119">
        <f t="shared" si="0"/>
        <v>0</v>
      </c>
      <c r="K42" s="120">
        <v>1</v>
      </c>
      <c r="L42" s="120">
        <f>E42*K42</f>
        <v>3</v>
      </c>
      <c r="O42" s="117">
        <v>20</v>
      </c>
      <c r="P42" s="117" t="s">
        <v>129</v>
      </c>
      <c r="V42" s="121" t="s">
        <v>53</v>
      </c>
    </row>
    <row r="43" spans="1:27">
      <c r="A43" s="114">
        <v>20</v>
      </c>
      <c r="B43" s="115" t="s">
        <v>152</v>
      </c>
      <c r="C43" s="116" t="s">
        <v>170</v>
      </c>
      <c r="D43" s="123" t="s">
        <v>171</v>
      </c>
      <c r="E43" s="118">
        <v>1</v>
      </c>
      <c r="F43" s="117" t="s">
        <v>154</v>
      </c>
      <c r="I43" s="119">
        <f t="shared" si="1"/>
        <v>0</v>
      </c>
      <c r="J43" s="119">
        <f t="shared" si="0"/>
        <v>0</v>
      </c>
      <c r="K43" s="120">
        <v>1</v>
      </c>
      <c r="L43" s="120">
        <f>E43*K43</f>
        <v>1</v>
      </c>
      <c r="O43" s="117">
        <v>20</v>
      </c>
      <c r="P43" s="117" t="s">
        <v>129</v>
      </c>
      <c r="V43" s="121" t="s">
        <v>53</v>
      </c>
    </row>
    <row r="44" spans="1:27">
      <c r="A44" s="114">
        <v>21</v>
      </c>
      <c r="B44" s="115" t="s">
        <v>152</v>
      </c>
      <c r="C44" s="116" t="s">
        <v>172</v>
      </c>
      <c r="D44" s="123" t="s">
        <v>181</v>
      </c>
      <c r="E44" s="118">
        <v>4</v>
      </c>
      <c r="F44" s="117" t="s">
        <v>154</v>
      </c>
      <c r="I44" s="119">
        <f t="shared" si="1"/>
        <v>0</v>
      </c>
      <c r="J44" s="119">
        <f t="shared" si="0"/>
        <v>0</v>
      </c>
      <c r="K44" s="120">
        <v>1E-4</v>
      </c>
      <c r="L44" s="120">
        <f>E44*K44</f>
        <v>4.0000000000000002E-4</v>
      </c>
      <c r="O44" s="117">
        <v>20</v>
      </c>
      <c r="P44" s="117" t="s">
        <v>129</v>
      </c>
      <c r="V44" s="121" t="s">
        <v>53</v>
      </c>
    </row>
    <row r="45" spans="1:27">
      <c r="A45" s="114">
        <v>22</v>
      </c>
      <c r="B45" s="115" t="s">
        <v>152</v>
      </c>
      <c r="C45" s="116" t="s">
        <v>173</v>
      </c>
      <c r="D45" s="123" t="s">
        <v>187</v>
      </c>
      <c r="E45" s="118">
        <v>2</v>
      </c>
      <c r="F45" s="117" t="s">
        <v>174</v>
      </c>
      <c r="I45" s="119">
        <f t="shared" si="1"/>
        <v>0</v>
      </c>
      <c r="J45" s="119">
        <f t="shared" si="0"/>
        <v>0</v>
      </c>
      <c r="K45" s="120">
        <v>8.0000000000000007E-5</v>
      </c>
      <c r="L45" s="120">
        <f>E45*K45</f>
        <v>1.6000000000000001E-4</v>
      </c>
      <c r="O45" s="117">
        <v>20</v>
      </c>
      <c r="P45" s="117" t="s">
        <v>129</v>
      </c>
      <c r="V45" s="121" t="s">
        <v>53</v>
      </c>
    </row>
    <row r="46" spans="1:27">
      <c r="A46" s="114">
        <v>23</v>
      </c>
      <c r="B46" s="115" t="s">
        <v>152</v>
      </c>
      <c r="C46" s="116" t="s">
        <v>175</v>
      </c>
      <c r="D46" s="123" t="s">
        <v>176</v>
      </c>
      <c r="E46" s="118">
        <v>1</v>
      </c>
      <c r="F46" s="117" t="s">
        <v>174</v>
      </c>
      <c r="I46" s="119">
        <f t="shared" si="1"/>
        <v>0</v>
      </c>
      <c r="J46" s="119">
        <f t="shared" si="0"/>
        <v>0</v>
      </c>
      <c r="O46" s="117">
        <v>20</v>
      </c>
      <c r="P46" s="117" t="s">
        <v>129</v>
      </c>
      <c r="V46" s="121" t="s">
        <v>53</v>
      </c>
    </row>
    <row r="47" spans="1:27" ht="25.5">
      <c r="A47" s="114">
        <v>24</v>
      </c>
      <c r="B47" s="115" t="s">
        <v>147</v>
      </c>
      <c r="C47" s="116" t="s">
        <v>177</v>
      </c>
      <c r="D47" s="123" t="s">
        <v>178</v>
      </c>
      <c r="E47" s="118">
        <v>16</v>
      </c>
      <c r="F47" s="117" t="s">
        <v>149</v>
      </c>
      <c r="H47" s="119">
        <f>ROUND(E47*G47, 2)</f>
        <v>0</v>
      </c>
      <c r="J47" s="119">
        <f t="shared" si="0"/>
        <v>0</v>
      </c>
      <c r="O47" s="117">
        <v>20</v>
      </c>
      <c r="P47" s="117" t="s">
        <v>129</v>
      </c>
      <c r="V47" s="121" t="s">
        <v>150</v>
      </c>
      <c r="Z47" s="117" t="s">
        <v>151</v>
      </c>
      <c r="AA47" s="117" t="s">
        <v>129</v>
      </c>
    </row>
    <row r="48" spans="1:27" ht="25.5">
      <c r="A48" s="114">
        <v>25</v>
      </c>
      <c r="B48" s="115" t="s">
        <v>147</v>
      </c>
      <c r="C48" s="116" t="s">
        <v>179</v>
      </c>
      <c r="D48" s="123" t="s">
        <v>180</v>
      </c>
      <c r="E48" s="118">
        <v>94</v>
      </c>
      <c r="F48" s="117" t="s">
        <v>149</v>
      </c>
      <c r="H48" s="119">
        <f>ROUND(E48*G48, 2)</f>
        <v>0</v>
      </c>
      <c r="J48" s="119">
        <f t="shared" si="0"/>
        <v>0</v>
      </c>
      <c r="O48" s="117">
        <v>20</v>
      </c>
      <c r="P48" s="117" t="s">
        <v>129</v>
      </c>
      <c r="V48" s="121" t="s">
        <v>150</v>
      </c>
      <c r="Z48" s="117" t="s">
        <v>151</v>
      </c>
      <c r="AA48" s="117" t="s">
        <v>129</v>
      </c>
    </row>
    <row r="49" spans="4:14">
      <c r="D49" s="134" t="s">
        <v>93</v>
      </c>
      <c r="E49" s="135">
        <f>J49</f>
        <v>0</v>
      </c>
      <c r="H49" s="135">
        <f>SUM(H30:H48)</f>
        <v>0</v>
      </c>
      <c r="I49" s="135">
        <f>SUM(I30:I48)</f>
        <v>0</v>
      </c>
      <c r="J49" s="135">
        <f>SUM(J30:J48)</f>
        <v>0</v>
      </c>
      <c r="L49" s="136">
        <f>SUM(L30:L48)</f>
        <v>4.0053599999999996</v>
      </c>
      <c r="N49" s="137">
        <f>SUM(N30:N48)</f>
        <v>0</v>
      </c>
    </row>
    <row r="51" spans="4:14">
      <c r="D51" s="134" t="s">
        <v>93</v>
      </c>
      <c r="E51" s="135">
        <f>J51</f>
        <v>0</v>
      </c>
      <c r="H51" s="135">
        <f>+H49</f>
        <v>0</v>
      </c>
      <c r="I51" s="135">
        <f>+I49</f>
        <v>0</v>
      </c>
      <c r="J51" s="135">
        <f>+J49</f>
        <v>0</v>
      </c>
      <c r="L51" s="136">
        <f>+L49</f>
        <v>4.0053599999999996</v>
      </c>
      <c r="N51" s="137">
        <f>+N49</f>
        <v>0</v>
      </c>
    </row>
    <row r="53" spans="4:14">
      <c r="D53" s="138" t="s">
        <v>94</v>
      </c>
      <c r="E53" s="135">
        <f>J53</f>
        <v>0</v>
      </c>
      <c r="H53" s="135">
        <f>+H28+H51</f>
        <v>0</v>
      </c>
      <c r="I53" s="135">
        <f>+I28+I51</f>
        <v>0</v>
      </c>
      <c r="J53" s="135">
        <f>+J28+J51</f>
        <v>0</v>
      </c>
      <c r="L53" s="136">
        <f>+L28+L51</f>
        <v>11.112743999999999</v>
      </c>
      <c r="N53" s="137">
        <f>+N28+N51</f>
        <v>0</v>
      </c>
    </row>
  </sheetData>
  <phoneticPr fontId="31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Kardosova</dc:creator>
  <cp:lastModifiedBy>Marek</cp:lastModifiedBy>
  <cp:lastPrinted>2015-02-27T08:10:11Z</cp:lastPrinted>
  <dcterms:created xsi:type="dcterms:W3CDTF">1999-04-06T07:39:42Z</dcterms:created>
  <dcterms:modified xsi:type="dcterms:W3CDTF">2015-04-21T19:55:37Z</dcterms:modified>
</cp:coreProperties>
</file>