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8800" windowHeight="12615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F1" i="1" l="1"/>
  <c r="F12" i="1"/>
  <c r="J12" i="1"/>
  <c r="F13" i="1"/>
  <c r="J13" i="1"/>
  <c r="F14" i="1"/>
  <c r="J14" i="1"/>
  <c r="D16" i="1"/>
  <c r="E16" i="1"/>
  <c r="F16" i="1"/>
  <c r="D17" i="1"/>
  <c r="E17" i="1"/>
  <c r="F17" i="1"/>
  <c r="F18" i="1"/>
  <c r="F19" i="1"/>
  <c r="D20" i="1"/>
  <c r="E20" i="1"/>
  <c r="F20" i="1"/>
  <c r="J20" i="1"/>
  <c r="F26" i="1"/>
  <c r="J26" i="1"/>
  <c r="J28" i="1"/>
  <c r="I29" i="1"/>
  <c r="J29" i="1"/>
  <c r="I30" i="1"/>
  <c r="J30" i="1"/>
  <c r="J31" i="1"/>
  <c r="D8" i="3"/>
  <c r="H14" i="3"/>
  <c r="J14" i="3"/>
  <c r="L14" i="3"/>
  <c r="H15" i="3"/>
  <c r="J15" i="3"/>
  <c r="L15" i="3"/>
  <c r="E16" i="3"/>
  <c r="H16" i="3"/>
  <c r="I16" i="3"/>
  <c r="J16" i="3"/>
  <c r="L16" i="3"/>
  <c r="N16" i="3"/>
  <c r="H19" i="3"/>
  <c r="J19" i="3"/>
  <c r="L19" i="3"/>
  <c r="H20" i="3"/>
  <c r="J20" i="3"/>
  <c r="L20" i="3"/>
  <c r="H21" i="3"/>
  <c r="J21" i="3"/>
  <c r="L21" i="3"/>
  <c r="H22" i="3"/>
  <c r="J22" i="3"/>
  <c r="L22" i="3"/>
  <c r="H23" i="3"/>
  <c r="J23" i="3"/>
  <c r="L23" i="3"/>
  <c r="I24" i="3"/>
  <c r="J24" i="3"/>
  <c r="I25" i="3"/>
  <c r="J25" i="3"/>
  <c r="E26" i="3"/>
  <c r="H26" i="3"/>
  <c r="I26" i="3"/>
  <c r="J26" i="3"/>
  <c r="L26" i="3"/>
  <c r="N26" i="3"/>
  <c r="H29" i="3"/>
  <c r="J29" i="3"/>
  <c r="L29" i="3"/>
  <c r="H30" i="3"/>
  <c r="J30" i="3"/>
  <c r="L30" i="3"/>
  <c r="H31" i="3"/>
  <c r="J31" i="3"/>
  <c r="H32" i="3"/>
  <c r="J32" i="3"/>
  <c r="H33" i="3"/>
  <c r="J33" i="3"/>
  <c r="L33" i="3"/>
  <c r="N33" i="3"/>
  <c r="H34" i="3"/>
  <c r="J34" i="3"/>
  <c r="L34" i="3"/>
  <c r="N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E42" i="3"/>
  <c r="H42" i="3"/>
  <c r="I42" i="3"/>
  <c r="J42" i="3"/>
  <c r="L42" i="3"/>
  <c r="N42" i="3"/>
  <c r="E44" i="3"/>
  <c r="H44" i="3"/>
  <c r="I44" i="3"/>
  <c r="J44" i="3"/>
  <c r="L44" i="3"/>
  <c r="N44" i="3"/>
  <c r="H48" i="3"/>
  <c r="J48" i="3"/>
  <c r="L48" i="3"/>
  <c r="H49" i="3"/>
  <c r="J49" i="3"/>
  <c r="L49" i="3"/>
  <c r="H50" i="3"/>
  <c r="J50" i="3"/>
  <c r="L50" i="3"/>
  <c r="H51" i="3"/>
  <c r="J51" i="3"/>
  <c r="L51" i="3"/>
  <c r="H52" i="3"/>
  <c r="J52" i="3"/>
  <c r="L52" i="3"/>
  <c r="H53" i="3"/>
  <c r="J53" i="3"/>
  <c r="L53" i="3"/>
  <c r="H54" i="3"/>
  <c r="J54" i="3"/>
  <c r="L54" i="3"/>
  <c r="H55" i="3"/>
  <c r="J55" i="3"/>
  <c r="L55" i="3"/>
  <c r="H56" i="3"/>
  <c r="J56" i="3"/>
  <c r="L56" i="3"/>
  <c r="H57" i="3"/>
  <c r="J57" i="3"/>
  <c r="L57" i="3"/>
  <c r="H58" i="3"/>
  <c r="J58" i="3"/>
  <c r="L58" i="3"/>
  <c r="H59" i="3"/>
  <c r="J59" i="3"/>
  <c r="L59" i="3"/>
  <c r="H60" i="3"/>
  <c r="J60" i="3"/>
  <c r="L60" i="3"/>
  <c r="H61" i="3"/>
  <c r="J61" i="3"/>
  <c r="L61" i="3"/>
  <c r="H62" i="3"/>
  <c r="J62" i="3"/>
  <c r="L62" i="3"/>
  <c r="H63" i="3"/>
  <c r="J63" i="3"/>
  <c r="L63" i="3"/>
  <c r="H64" i="3"/>
  <c r="J64" i="3"/>
  <c r="L64" i="3"/>
  <c r="H65" i="3"/>
  <c r="J65" i="3"/>
  <c r="L65" i="3"/>
  <c r="H66" i="3"/>
  <c r="J66" i="3"/>
  <c r="L66" i="3"/>
  <c r="H67" i="3"/>
  <c r="J67" i="3"/>
  <c r="L67" i="3"/>
  <c r="H68" i="3"/>
  <c r="J68" i="3"/>
  <c r="L68" i="3"/>
  <c r="H69" i="3"/>
  <c r="J69" i="3"/>
  <c r="L69" i="3"/>
  <c r="H70" i="3"/>
  <c r="J70" i="3"/>
  <c r="L70" i="3"/>
  <c r="H71" i="3"/>
  <c r="J71" i="3"/>
  <c r="L71" i="3"/>
  <c r="H72" i="3"/>
  <c r="J72" i="3"/>
  <c r="H73" i="3"/>
  <c r="J73" i="3"/>
  <c r="E74" i="3"/>
  <c r="H74" i="3"/>
  <c r="I74" i="3"/>
  <c r="J74" i="3"/>
  <c r="L74" i="3"/>
  <c r="N74" i="3"/>
  <c r="H77" i="3"/>
  <c r="J77" i="3"/>
  <c r="L77" i="3"/>
  <c r="E78" i="3"/>
  <c r="H78" i="3"/>
  <c r="I78" i="3"/>
  <c r="J78" i="3"/>
  <c r="L78" i="3"/>
  <c r="N78" i="3"/>
  <c r="H81" i="3"/>
  <c r="J81" i="3"/>
  <c r="L81" i="3"/>
  <c r="E82" i="3"/>
  <c r="H82" i="3"/>
  <c r="I82" i="3"/>
  <c r="J82" i="3"/>
  <c r="L82" i="3"/>
  <c r="N82" i="3"/>
  <c r="E84" i="3"/>
  <c r="H84" i="3"/>
  <c r="I84" i="3"/>
  <c r="J84" i="3"/>
  <c r="L84" i="3"/>
  <c r="N84" i="3"/>
  <c r="E86" i="3"/>
  <c r="H86" i="3"/>
  <c r="I86" i="3"/>
  <c r="J86" i="3"/>
  <c r="L86" i="3"/>
  <c r="N86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</calcChain>
</file>

<file path=xl/sharedStrings.xml><?xml version="1.0" encoding="utf-8"?>
<sst xmlns="http://schemas.openxmlformats.org/spreadsheetml/2006/main" count="512" uniqueCount="250">
  <si>
    <t>V module</t>
  </si>
  <si>
    <t>Hlavička1</t>
  </si>
  <si>
    <t>Mena</t>
  </si>
  <si>
    <t>Hlavička2</t>
  </si>
  <si>
    <t>Obdobie</t>
  </si>
  <si>
    <t>Stavba :Výmena okien - MŠ Vajanského,  Rožňava</t>
  </si>
  <si>
    <t>Miesto:</t>
  </si>
  <si>
    <t>Rozpočet</t>
  </si>
  <si>
    <t>Krycí list rozpočtu v</t>
  </si>
  <si>
    <t>EUR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</si>
  <si>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</si>
  <si>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</si>
  <si>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</si>
  <si>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</si>
  <si>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</si>
  <si>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</si>
  <si>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</si>
  <si>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</si>
  <si>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</si>
  <si>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</si>
  <si>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</si>
  <si>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09.07.2018</t>
  </si>
  <si>
    <t>VF</t>
  </si>
  <si>
    <t>Odberateľ:</t>
  </si>
  <si>
    <t>Mesto Rožňava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</si>
  <si>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</si>
  <si>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</si>
  <si>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</si>
  <si>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</si>
  <si>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</si>
  <si>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</si>
  <si>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</si>
  <si>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</si>
  <si>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</si>
  <si>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</si>
  <si>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</si>
  <si>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</si>
  <si>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</si>
  <si>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</si>
  <si>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</si>
  <si>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</si>
  <si>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</si>
  <si>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</si>
  <si>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</si>
  <si>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</si>
  <si>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</si>
  <si>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</si>
  <si>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</si>
  <si>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</si>
  <si>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</si>
  <si>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</si>
  <si>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</si>
  <si>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</si>
  <si>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</si>
  <si>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</si>
  <si>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</si>
  <si>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</si>
  <si>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</si>
  <si>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</si>
  <si>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</si>
  <si>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</si>
  <si>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</si>
  <si>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</si>
  <si>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</si>
  <si>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</si>
  <si>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</si>
  <si>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</si>
  <si>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</si>
  <si>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</si>
  <si>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</si>
  <si>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</si>
  <si>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</si>
  <si>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</si>
  <si>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</si>
  <si>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</si>
  <si>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</si>
  <si>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Rožňava</t>
  </si>
  <si>
    <t xml:space="preserve">Spracoval:                                         </t>
  </si>
  <si>
    <t xml:space="preserve">Projektant: </t>
  </si>
  <si>
    <t xml:space="preserve">JKSO : </t>
  </si>
  <si>
    <t>Rekapitulácia rozpočtu v</t>
  </si>
  <si>
    <t xml:space="preserve">Dodávateľ: </t>
  </si>
  <si>
    <t>Dátum: 09.07.2018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</si>
  <si>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</si>
  <si>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</si>
  <si>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</si>
  <si>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</si>
  <si>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</si>
  <si>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</si>
  <si>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</si>
  <si>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</si>
  <si>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</si>
  <si>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3 - ZVISLÉ A KOMPLETNÉ KONŠTRUKCIE</t>
  </si>
  <si>
    <t>6 - ÚPRAVY POVRCHOV, PODLAHY, VÝPLNE</t>
  </si>
  <si>
    <t>9 - OSTATNÉ KONŠTRUKCIE A PRÁCE</t>
  </si>
  <si>
    <t xml:space="preserve">PRÁCE A DODÁVKY HSV  spolu: </t>
  </si>
  <si>
    <t>767 - Konštrukcie doplnk. kovové stavebné</t>
  </si>
  <si>
    <t>784 - Maľby</t>
  </si>
  <si>
    <t>786 - Čalunnícke úpravy</t>
  </si>
  <si>
    <t xml:space="preserve">PRÁCE A DODÁVKY PSV  spolu: </t>
  </si>
  <si>
    <t>Za rozpočet celkom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</si>
  <si>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</si>
  <si>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</si>
  <si>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</si>
  <si>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</si>
  <si>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</si>
  <si>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</si>
  <si>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</si>
  <si>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</si>
  <si>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</si>
  <si>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</si>
  <si>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</si>
  <si>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</si>
  <si>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</si>
  <si>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</si>
  <si>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</si>
  <si>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</si>
  <si>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</si>
  <si>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</si>
  <si>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</si>
  <si>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</si>
  <si>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</si>
  <si>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</si>
  <si>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</si>
  <si>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</si>
  <si>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</si>
  <si>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</si>
  <si>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</si>
  <si>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011</t>
  </si>
  <si>
    <t xml:space="preserve">31127-5522   </t>
  </si>
  <si>
    <t>Podmurovanie otvorov</t>
  </si>
  <si>
    <t>m3</t>
  </si>
  <si>
    <t xml:space="preserve">                    </t>
  </si>
  <si>
    <t>014</t>
  </si>
  <si>
    <t xml:space="preserve">34923-4831   </t>
  </si>
  <si>
    <t>Vyspravenie okolo otvorov, osekanie, vyrovnanie</t>
  </si>
  <si>
    <t>m</t>
  </si>
  <si>
    <t xml:space="preserve">3 - ZVISLÉ A KOMPLETNÉ KONŠTRUKCIE  spolu: </t>
  </si>
  <si>
    <t xml:space="preserve">61247-4102   </t>
  </si>
  <si>
    <t>Omietka vnút. stien zo suchých zmesí štuková</t>
  </si>
  <si>
    <t>m2</t>
  </si>
  <si>
    <t xml:space="preserve">61248-1119   </t>
  </si>
  <si>
    <t>Potiahnutie vnút., alebo vonk. stien a ostatných plôch sklotextilnou mriežkou</t>
  </si>
  <si>
    <t xml:space="preserve">62247-4116   </t>
  </si>
  <si>
    <t>Omietka vonk. stien zo suchých zmesí</t>
  </si>
  <si>
    <t xml:space="preserve">62248-4010   </t>
  </si>
  <si>
    <t>Potiahnutie vonk. stien sklotextilnou mriežkou</t>
  </si>
  <si>
    <t xml:space="preserve">64899-1113   </t>
  </si>
  <si>
    <t>Osadenie parapetných dosák</t>
  </si>
  <si>
    <t>MAT</t>
  </si>
  <si>
    <t xml:space="preserve">611 9A0104   </t>
  </si>
  <si>
    <t>Parapet vnútorný - PVC</t>
  </si>
  <si>
    <t xml:space="preserve">611 9A01055  </t>
  </si>
  <si>
    <t>Parapet vonkajší - hliníkový</t>
  </si>
  <si>
    <t xml:space="preserve">6 - ÚPRAVY POVRCHOV, PODLAHY, VÝPLNE  spolu: </t>
  </si>
  <si>
    <t>003</t>
  </si>
  <si>
    <t xml:space="preserve">94195-5002   </t>
  </si>
  <si>
    <t>Lešenie ľahké prac. pomocné výš. podlahy do 1,9 m</t>
  </si>
  <si>
    <t xml:space="preserve">95290-1111   </t>
  </si>
  <si>
    <t>Vyčistenie budov byt. alebo občian. výstavby pri výške podlažia do 4 m</t>
  </si>
  <si>
    <t>013</t>
  </si>
  <si>
    <t xml:space="preserve">96806-1113   </t>
  </si>
  <si>
    <t>Vyvesenie alebo zavesenie drev. krídiel okien</t>
  </si>
  <si>
    <t>kus</t>
  </si>
  <si>
    <t xml:space="preserve">96806-1126   </t>
  </si>
  <si>
    <t>Vyvesenie alebo zavesenie drev. krídiel dvier</t>
  </si>
  <si>
    <t xml:space="preserve">96806-2355   </t>
  </si>
  <si>
    <t>Vybúranie rámov okien drev. dvojitých alebo zdvoj., vrátane parapetov vonkajších, vnútorných</t>
  </si>
  <si>
    <t xml:space="preserve">96807-2456   </t>
  </si>
  <si>
    <t>Vybúranie dverných zárubní</t>
  </si>
  <si>
    <t xml:space="preserve">97908-1111   </t>
  </si>
  <si>
    <t>Odvoz sute a vybúraných hmôt na skládku do 1 km</t>
  </si>
  <si>
    <t>t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</si>
  <si>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</si>
  <si>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</si>
  <si>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</si>
  <si>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</si>
  <si>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</si>
  <si>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</si>
  <si>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</si>
  <si>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Poplatok za ulož.a znešk.staveb.sute na vymedzených skládkach "O"-ostatný odpad</t>
  </si>
  <si>
    <t xml:space="preserve">99899-1111   </t>
  </si>
  <si>
    <t>Presun hmôt pre opravy v objektoch výšky do 25 m</t>
  </si>
  <si>
    <t xml:space="preserve">99899-1193   </t>
  </si>
  <si>
    <t>Príplatok za zväčšený presun do 1000 m</t>
  </si>
  <si>
    <t xml:space="preserve">9 - OSTATNÉ KONŠTRUKCIE A PRÁCE  spolu: </t>
  </si>
  <si>
    <t>PRÁCE A DODÁVKY PSV</t>
  </si>
  <si>
    <t>767</t>
  </si>
  <si>
    <t xml:space="preserve">76763-1126   </t>
  </si>
  <si>
    <t>Montáž + dodávka okien plastových 900/1800 - OS</t>
  </si>
  <si>
    <t>I</t>
  </si>
  <si>
    <t xml:space="preserve">76763-1127   </t>
  </si>
  <si>
    <t>Montáž + dodávka okien plastových 1200/1800 - OS</t>
  </si>
  <si>
    <t xml:space="preserve">76763-1128   </t>
  </si>
  <si>
    <t>Montáž + dodávka okien plastových 5500/1600 - 5 x OS</t>
  </si>
  <si>
    <t xml:space="preserve">76763-1129   </t>
  </si>
  <si>
    <t>Montáž + dodávka okien plastových 3200/1600 -3 x OS</t>
  </si>
  <si>
    <t xml:space="preserve">76763-1130   </t>
  </si>
  <si>
    <t>Montáž + dodávka okien plastových 3200/2100 - 3  xOS + 3 x sklopné</t>
  </si>
  <si>
    <t xml:space="preserve">76763-1136   </t>
  </si>
  <si>
    <t>Montáž + dodávka okien plastových 4700/2100 - 4 x OS +  4 x sklopné</t>
  </si>
  <si>
    <t xml:space="preserve">76763-1137   </t>
  </si>
  <si>
    <t>Montáž + dodávka okien plastových 5300/2100 - 5 x OS + 5 x sklopné</t>
  </si>
  <si>
    <t xml:space="preserve">76763-1138   </t>
  </si>
  <si>
    <t>Montáž + dodávka okien plastových 1200/2100 - 1 x OS+ 1 x sklopné</t>
  </si>
  <si>
    <t xml:space="preserve">76763-1146   </t>
  </si>
  <si>
    <t>Montáž + dodávka okien plastových 900/2100 - 1 x OS + 1 x sklopné</t>
  </si>
  <si>
    <t xml:space="preserve">76763-1147   </t>
  </si>
  <si>
    <t>Montáž  + dodávka okien plastových  1200/2100 - FIX+ sklopné</t>
  </si>
  <si>
    <t xml:space="preserve">76763-1148   </t>
  </si>
  <si>
    <t>Montáž + dodávka okien plastových 1800/2100 - 2 x FIX+ 2x sklopné</t>
  </si>
  <si>
    <t xml:space="preserve">76763-1149   </t>
  </si>
  <si>
    <t>Montáž + dodávka okien plastových 2400/600 - 2 x sklopné, sklo dub. kôra</t>
  </si>
  <si>
    <t xml:space="preserve">76763-1156   </t>
  </si>
  <si>
    <t>Montáž  + dodávka okien plastových 5300/2700 - 5 x OS + 5 x FIX</t>
  </si>
  <si>
    <t xml:space="preserve">76763-1157   </t>
  </si>
  <si>
    <t>Montáž + dodávka okien plastových 4500/2700 - 4 x OS + 4 x FIX</t>
  </si>
  <si>
    <t xml:space="preserve">76764-1224   </t>
  </si>
  <si>
    <t>Montáž  + dodávka dverí plastových 950/2100, o sklom dub. kôra,vrátane všetkých doplnkov</t>
  </si>
  <si>
    <t xml:space="preserve">76764-1225   </t>
  </si>
  <si>
    <t>Montáž  + dodávka dverí plastových 1000/2100, plné, vrátane všetkých doplnkov</t>
  </si>
  <si>
    <t xml:space="preserve">76764-1226   </t>
  </si>
  <si>
    <t>Montáž  + dodávka dverí plastových so svetlíkom 1000/2900, vrátane všetkých doplnkov</t>
  </si>
  <si>
    <t xml:space="preserve">76764-1227   </t>
  </si>
  <si>
    <t>Montáž + dodávka dverí plastových so svetlíkom a zámkom, 1500/2600 , vrátane všetkých doplnkov</t>
  </si>
  <si>
    <t xml:space="preserve">76764-1228   </t>
  </si>
  <si>
    <t>Montáž + dodávka stien plastových dvojkrídlových 5330/2600, vrátane všetkých doplnkov</t>
  </si>
  <si>
    <t xml:space="preserve">76764-1229   </t>
  </si>
  <si>
    <t>Montáž + dodávka dverí plastových balkónových so svetlíkom a zámkom, 1500/3000, vrátane všetkých doplnkov</t>
  </si>
  <si>
    <t xml:space="preserve">76764-1230   </t>
  </si>
  <si>
    <t>Montáž + dodávka dverí plastových bez skla 1000/2050, vrátane všetkých doplnkov</t>
  </si>
  <si>
    <t xml:space="preserve">76764-1243   </t>
  </si>
  <si>
    <t>Montáž + dodávka dverí plastových so svetlíkom 1200/2700, vrátane všetkých doplnkov</t>
  </si>
  <si>
    <t xml:space="preserve">76764-1244   </t>
  </si>
  <si>
    <t>Montáž + dodávka dverí plastových so svetlíkom 1800/2700, vrátane všetkých doplnkov</t>
  </si>
  <si>
    <t xml:space="preserve">76764-1245   </t>
  </si>
  <si>
    <t>Montáž  + dodávka dverí plastových vchodových so svetlíkom 1100/2600, vrátane všetkých doplnkov</t>
  </si>
  <si>
    <t xml:space="preserve">99876-7201   </t>
  </si>
  <si>
    <t>Presun hmôt pre kovové stav. doplnk. konštr. v objektoch výšky do 6 m</t>
  </si>
  <si>
    <t xml:space="preserve">99876-7292   </t>
  </si>
  <si>
    <t>Prípl. za zväčšený presun hmôt do 100 m pre kov. stav. konštr.</t>
  </si>
  <si>
    <t xml:space="preserve">767 - Konštrukcie doplnk. kovové stavebné  spolu: </t>
  </si>
  <si>
    <t>784</t>
  </si>
  <si>
    <t xml:space="preserve">78445-2571   </t>
  </si>
  <si>
    <t>Maľba zo zmesí tekut. Esmal 1far. dvojnás. v miest. do 3,8m</t>
  </si>
  <si>
    <t xml:space="preserve">784 - Maľby  spolu: </t>
  </si>
  <si>
    <t>786</t>
  </si>
  <si>
    <t xml:space="preserve">78662-2112   </t>
  </si>
  <si>
    <t>Celotieniace žalúzie, ISSO retiazka</t>
  </si>
  <si>
    <t xml:space="preserve">786 - Čalunnícke úpravy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</si>
</sst>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7" formatCode="#,##0&quot; Sk&quot;;[Red]&quot;-&quot;#,##0&quot; Sk&quot;"/>
    <numFmt numFmtId="195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7" fontId="6" fillId="0" borderId="1"/>
    <xf numFmtId="0" fontId="6" fillId="0" borderId="1" applyFont="0" applyFill="0"/>
    <xf numFmtId="168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82" fontId="1" fillId="0" borderId="50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1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2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58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95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B1" sqref="B1"/>
    </sheetView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/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0</v>
      </c>
      <c r="AA1" s="107" t="s">
        <v>1</v>
      </c>
      <c r="AB1" s="107" t="s">
        <v>2</v>
      </c>
      <c r="AC1" s="107" t="s">
        <v>3</v>
      </c>
      <c r="AD1" s="107" t="s">
        <v>4</v>
      </c>
    </row>
    <row r="2" spans="2:30" ht="18" customHeight="1" thickTop="1">
      <c r="B2" s="10"/>
      <c r="C2" s="11" t="s">
        <v>5</v>
      </c>
      <c r="D2" s="11"/>
      <c r="E2" s="11"/>
      <c r="F2" s="11"/>
      <c r="G2" s="12" t="s">
        <v>6</v>
      </c>
      <c r="H2" s="11"/>
      <c r="I2" s="11"/>
      <c r="J2" s="13"/>
      <c r="Z2" s="107" t="s">
        <v>7</v>
      </c>
      <c r="AA2" s="108" t="s">
        <v>8</v>
      </c>
      <c r="AB2" s="108" t="s">
        <v>9</v>
      </c>
      <c r="AC2" s="108"/>
      <c r="AD2" s="109"/>
    </row>
    <row r="3" spans="2:30" ht="18" customHeight="1">
      <c r="B3" s="14"/>
      <c r="C3" s="15"/>
      <c r="D3" s="15"/>
      <c r="E3" s="15"/>
      <c r="F3" s="15"/>
      <c r="G3" s="16" t="s">
        <v>10</v>
      </c>
      <c r="H3" s="15"/>
      <c r="I3" s="15"/>
      <c r="J3" s="17"/>
      <c r="Z3" s="107" t="s">
        <v>11</v>
      </c>
      <c r="AA3" s="108" t="s">
        <v>12</v>
      </c>
      <c r="AB3" s="108" t="s">
        <v>9</v>
      </c>
      <c r="AC3" s="108" t="s">
        <v>13</v>
      </c>
      <c r="AD3" s="109" t="s">
        <v>14</v>
      </c>
    </row>
    <row r="4" spans="2:30" ht="18" customHeight="1">
      <c r="B4" s="18"/>
      <c r="C4" s="19"/>
      <c r="D4" s="19"/>
      <c r="E4" s="19"/>
      <c r="F4" s="19"/>
      <c r="G4" s="20"/>
      <c r="H4" s="19"/>
      <c r="I4" s="19"/>
      <c r="J4" s="21"/>
      <c r="Z4" s="107" t="s">
        <v>15</v>
      </c>
      <c r="AA4" s="108" t="s">
        <v>16</v>
      </c>
      <c r="AB4" s="108" t="s">
        <v>9</v>
      </c>
      <c r="AC4" s="108"/>
      <c r="AD4" s="109"/>
    </row>
    <row r="5" spans="2:30" ht="18" customHeight="1" thickBot="1">
      <c r="B5" s="22"/>
      <c r="C5" s="24" t="s">
        <v>17</v>
      </c>
      <c r="D5" s="24"/>
      <c r="E5" s="24" t="s">
        <v>18</v>
      </c>
      <c r="F5" s="23"/>
      <c r="G5" s="23" t="s">
        <v>19</v>
      </c>
      <c r="H5" s="24"/>
      <c r="I5" s="23" t="s">
        <v>20</v>
      </c>
      <c r="J5" s="25" t="s">
        <v>21</v>
      </c>
      <c r="Z5" s="107" t="s">
        <v>22</v>
      </c>
      <c r="AA5" s="108" t="s">
        <v>12</v>
      </c>
      <c r="AB5" s="108" t="s">
        <v>9</v>
      </c>
      <c r="AC5" s="108" t="s">
        <v>13</v>
      </c>
      <c r="AD5" s="109" t="s">
        <v>14</v>
      </c>
    </row>
    <row r="6" spans="2:30" ht="18" customHeight="1" thickTop="1">
      <c r="B6" s="10"/>
      <c r="C6" s="11" t="s">
        <v>23</v>
      </c>
      <c r="D6" s="11" t="s">
        <v>24</v>
      </c>
      <c r="E6" s="11"/>
      <c r="F6" s="11"/>
      <c r="G6" s="11" t="s">
        <v>25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26</v>
      </c>
      <c r="H7" s="28"/>
      <c r="I7" s="28"/>
      <c r="J7" s="29"/>
    </row>
    <row r="8" spans="2:30" ht="18" customHeight="1">
      <c r="B8" s="14"/>
      <c r="C8" s="15" t="s">
        <v>27</v>
      </c>
      <c r="D8" s="15"/>
      <c r="E8" s="15"/>
      <c r="F8" s="15"/>
      <c r="G8" s="15" t="s">
        <v>25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26</v>
      </c>
      <c r="H9" s="19"/>
      <c r="I9" s="19"/>
      <c r="J9" s="21"/>
    </row>
    <row r="10" spans="2:30" ht="18" customHeight="1">
      <c r="B10" s="14"/>
      <c r="C10" s="15" t="s">
        <v>28</v>
      </c>
      <c r="D10" s="15"/>
      <c r="E10" s="15"/>
      <c r="F10" s="15"/>
      <c r="G10" s="15" t="s">
        <v>25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26</v>
      </c>
      <c r="H11" s="31"/>
      <c r="I11" s="31"/>
      <c r="J11" s="32"/>
    </row>
    <row r="12" spans="2:30" ht="18" customHeight="1" thickTop="1">
      <c r="B12" s="81">
        <v>1</v>
      </c>
      <c r="C12" s="11" t="s">
        <v>29</v>
      </c>
      <c r="D12" s="11"/>
      <c r="E12" s="11"/>
      <c r="F12" s="92">
        <f>IF(B12&lt;&gt;0,ROUND($J$31/B12,0),0)</f>
        <v>0</v>
      </c>
      <c r="G12" s="12">
        <v>1</v>
      </c>
      <c r="H12" s="11" t="s">
        <v>30</v>
      </c>
      <c r="I12" s="11"/>
      <c r="J12" s="95">
        <f>IF(G12&lt;&gt;0,ROUND($J$31/G12,0),0)</f>
        <v>0</v>
      </c>
    </row>
    <row r="13" spans="2:30" ht="18" customHeight="1">
      <c r="B13" s="82">
        <v>1</v>
      </c>
      <c r="C13" s="28" t="s">
        <v>31</v>
      </c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>
        <v>1</v>
      </c>
      <c r="C14" s="31" t="s">
        <v>32</v>
      </c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33</v>
      </c>
      <c r="C15" s="34" t="s">
        <v>34</v>
      </c>
      <c r="D15" s="35" t="s">
        <v>35</v>
      </c>
      <c r="E15" s="35" t="s">
        <v>36</v>
      </c>
      <c r="F15" s="36" t="s">
        <v>37</v>
      </c>
      <c r="G15" s="72" t="s">
        <v>38</v>
      </c>
      <c r="H15" s="37" t="s">
        <v>39</v>
      </c>
      <c r="I15" s="38"/>
      <c r="J15" s="39"/>
    </row>
    <row r="16" spans="2:30" ht="18" customHeight="1">
      <c r="B16" s="40">
        <v>1</v>
      </c>
      <c r="C16" s="41" t="s">
        <v>40</v>
      </c>
      <c r="D16" s="122">
        <f>Prehlad!H44</f>
        <v>0</v>
      </c>
      <c r="E16" s="122">
        <f>Prehlad!I44</f>
        <v>0</v>
      </c>
      <c r="F16" s="123">
        <f>D16+E16</f>
        <v>0</v>
      </c>
      <c r="G16" s="40">
        <v>6</v>
      </c>
      <c r="H16" s="42" t="s">
        <v>41</v>
      </c>
      <c r="I16" s="77"/>
      <c r="J16" s="123">
        <v>0</v>
      </c>
    </row>
    <row r="17" spans="2:10" ht="18" customHeight="1">
      <c r="B17" s="43">
        <v>2</v>
      </c>
      <c r="C17" s="44" t="s">
        <v>42</v>
      </c>
      <c r="D17" s="124">
        <f>Prehlad!H84</f>
        <v>0</v>
      </c>
      <c r="E17" s="124">
        <f>Prehlad!I84</f>
        <v>0</v>
      </c>
      <c r="F17" s="123">
        <f>D17+E17</f>
        <v>0</v>
      </c>
      <c r="G17" s="43">
        <v>7</v>
      </c>
      <c r="H17" s="45" t="s">
        <v>43</v>
      </c>
      <c r="I17" s="15"/>
      <c r="J17" s="125">
        <v>0</v>
      </c>
    </row>
    <row r="18" spans="2:10" ht="18" customHeight="1">
      <c r="B18" s="43">
        <v>3</v>
      </c>
      <c r="C18" s="44" t="s">
        <v>44</v>
      </c>
      <c r="D18" s="124"/>
      <c r="E18" s="124"/>
      <c r="F18" s="123">
        <f>D18+E18</f>
        <v>0</v>
      </c>
      <c r="G18" s="43">
        <v>8</v>
      </c>
      <c r="H18" s="45" t="s">
        <v>45</v>
      </c>
      <c r="I18" s="15"/>
      <c r="J18" s="125">
        <v>0</v>
      </c>
    </row>
    <row r="19" spans="2:10" ht="18" customHeight="1" thickBot="1">
      <c r="B19" s="43">
        <v>4</v>
      </c>
      <c r="C19" s="44" t="s">
        <v>46</v>
      </c>
      <c r="D19" s="124"/>
      <c r="E19" s="124"/>
      <c r="F19" s="126">
        <f>D19+E19</f>
        <v>0</v>
      </c>
      <c r="G19" s="43">
        <v>9</v>
      </c>
      <c r="H19" s="45" t="s">
        <v>47</v>
      </c>
      <c r="I19" s="15"/>
      <c r="J19" s="125">
        <v>0</v>
      </c>
    </row>
    <row r="20" spans="2:10" ht="18" customHeight="1" thickBot="1">
      <c r="B20" s="46">
        <v>5</v>
      </c>
      <c r="C20" s="47" t="s">
        <v>48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49</v>
      </c>
      <c r="J20" s="129">
        <f>SUM(J16:J19)</f>
        <v>0</v>
      </c>
    </row>
    <row r="21" spans="2:10" ht="18" customHeight="1" thickTop="1">
      <c r="B21" s="72" t="s">
        <v>50</v>
      </c>
      <c r="C21" s="71"/>
      <c r="D21" s="38" t="s">
        <v>51</v>
      </c>
      <c r="E21" s="38"/>
      <c r="F21" s="39"/>
      <c r="G21" s="72" t="s">
        <v>52</v>
      </c>
      <c r="H21" s="37" t="s">
        <v>53</v>
      </c>
      <c r="I21" s="38"/>
      <c r="J21" s="39"/>
    </row>
    <row r="22" spans="2:10" ht="18" customHeight="1">
      <c r="B22" s="40">
        <v>11</v>
      </c>
      <c r="C22" s="42" t="s">
        <v>54</v>
      </c>
      <c r="D22" s="78" t="s">
        <v>47</v>
      </c>
      <c r="E22" s="80">
        <v>0</v>
      </c>
      <c r="F22" s="123">
        <v>0</v>
      </c>
      <c r="G22" s="43">
        <v>16</v>
      </c>
      <c r="H22" s="45" t="s">
        <v>55</v>
      </c>
      <c r="I22" s="49"/>
      <c r="J22" s="125">
        <v>0</v>
      </c>
    </row>
    <row r="23" spans="2:10" ht="18" customHeight="1">
      <c r="B23" s="43">
        <v>12</v>
      </c>
      <c r="C23" s="45" t="s">
        <v>56</v>
      </c>
      <c r="D23" s="79"/>
      <c r="E23" s="50">
        <v>0</v>
      </c>
      <c r="F23" s="125">
        <v>0</v>
      </c>
      <c r="G23" s="43">
        <v>17</v>
      </c>
      <c r="H23" s="45" t="s">
        <v>57</v>
      </c>
      <c r="I23" s="49"/>
      <c r="J23" s="125">
        <v>0</v>
      </c>
    </row>
    <row r="24" spans="2:10" ht="18" customHeight="1">
      <c r="B24" s="43">
        <v>13</v>
      </c>
      <c r="C24" s="45" t="s">
        <v>58</v>
      </c>
      <c r="D24" s="79"/>
      <c r="E24" s="50">
        <v>0</v>
      </c>
      <c r="F24" s="125">
        <v>0</v>
      </c>
      <c r="G24" s="43">
        <v>18</v>
      </c>
      <c r="H24" s="45" t="s">
        <v>59</v>
      </c>
      <c r="I24" s="49"/>
      <c r="J24" s="125">
        <v>0</v>
      </c>
    </row>
    <row r="25" spans="2:10" ht="18" customHeight="1" thickBot="1">
      <c r="B25" s="43">
        <v>14</v>
      </c>
      <c r="C25" s="45" t="s">
        <v>47</v>
      </c>
      <c r="D25" s="79"/>
      <c r="E25" s="50">
        <v>0</v>
      </c>
      <c r="F25" s="125">
        <v>0</v>
      </c>
      <c r="G25" s="43">
        <v>19</v>
      </c>
      <c r="H25" s="45" t="s">
        <v>47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60</v>
      </c>
      <c r="F26" s="129">
        <f>SUM(F22:F25)</f>
        <v>0</v>
      </c>
      <c r="G26" s="46">
        <v>20</v>
      </c>
      <c r="H26" s="51"/>
      <c r="I26" s="52" t="s">
        <v>61</v>
      </c>
      <c r="J26" s="129">
        <f>SUM(J22:J25)</f>
        <v>0</v>
      </c>
    </row>
    <row r="27" spans="2:10" ht="18" customHeight="1" thickTop="1">
      <c r="B27" s="53"/>
      <c r="C27" s="54" t="s">
        <v>62</v>
      </c>
      <c r="D27" s="55"/>
      <c r="E27" s="56" t="s">
        <v>63</v>
      </c>
      <c r="F27" s="57"/>
      <c r="G27" s="72" t="s">
        <v>64</v>
      </c>
      <c r="H27" s="37" t="s">
        <v>65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66</v>
      </c>
      <c r="J28" s="123">
        <f>ROUND(F20,2)+J20+F26+J26</f>
        <v>0</v>
      </c>
    </row>
    <row r="29" spans="2:10" ht="18" customHeight="1">
      <c r="B29" s="58"/>
      <c r="C29" s="60" t="s">
        <v>67</v>
      </c>
      <c r="D29" s="60"/>
      <c r="E29" s="63"/>
      <c r="F29" s="57"/>
      <c r="G29" s="43">
        <v>22</v>
      </c>
      <c r="H29" s="45" t="s">
        <v>68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69</v>
      </c>
      <c r="D30" s="15"/>
      <c r="E30" s="63"/>
      <c r="F30" s="57"/>
      <c r="G30" s="43">
        <v>23</v>
      </c>
      <c r="H30" s="45" t="s">
        <v>70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71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72</v>
      </c>
      <c r="H32" s="74" t="s">
        <v>73</v>
      </c>
      <c r="I32" s="33"/>
      <c r="J32" s="75">
        <v>0</v>
      </c>
    </row>
    <row r="33" spans="2:10" ht="18" customHeight="1" thickTop="1">
      <c r="B33" s="65"/>
      <c r="C33" s="66"/>
      <c r="D33" s="54" t="s">
        <v>74</v>
      </c>
      <c r="E33" s="66"/>
      <c r="F33" s="66"/>
      <c r="G33" s="66"/>
      <c r="H33" s="66" t="s">
        <v>75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67</v>
      </c>
      <c r="D35" s="60"/>
      <c r="E35" s="60"/>
      <c r="F35" s="59"/>
      <c r="G35" s="60" t="s">
        <v>67</v>
      </c>
      <c r="H35" s="60"/>
      <c r="I35" s="60"/>
      <c r="J35" s="68"/>
    </row>
    <row r="36" spans="2:10" ht="18" customHeight="1">
      <c r="B36" s="14"/>
      <c r="C36" s="15" t="s">
        <v>69</v>
      </c>
      <c r="D36" s="15"/>
      <c r="E36" s="15"/>
      <c r="F36" s="16"/>
      <c r="G36" s="15" t="s">
        <v>69</v>
      </c>
      <c r="H36" s="15"/>
      <c r="I36" s="15"/>
      <c r="J36" s="17"/>
    </row>
    <row r="37" spans="2:10" ht="18" customHeight="1">
      <c r="B37" s="58"/>
      <c r="C37" s="60" t="s">
        <v>63</v>
      </c>
      <c r="D37" s="60"/>
      <c r="E37" s="60"/>
      <c r="F37" s="59"/>
      <c r="G37" s="60" t="s">
        <v>63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workbookViewId="0">
      <selection activeCell="A8" sqref="A8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76</v>
      </c>
      <c r="C1" s="1"/>
      <c r="E1" s="9" t="s">
        <v>77</v>
      </c>
      <c r="F1" s="1"/>
      <c r="G1" s="1"/>
      <c r="Z1" s="107" t="s">
        <v>0</v>
      </c>
      <c r="AA1" s="107" t="s">
        <v>1</v>
      </c>
      <c r="AB1" s="107" t="s">
        <v>2</v>
      </c>
      <c r="AC1" s="107" t="s">
        <v>3</v>
      </c>
      <c r="AD1" s="107" t="s">
        <v>4</v>
      </c>
    </row>
    <row r="2" spans="1:30">
      <c r="A2" s="9" t="s">
        <v>78</v>
      </c>
      <c r="C2" s="1"/>
      <c r="E2" s="9" t="s">
        <v>79</v>
      </c>
      <c r="F2" s="1"/>
      <c r="G2" s="1"/>
      <c r="Z2" s="107" t="s">
        <v>7</v>
      </c>
      <c r="AA2" s="108" t="s">
        <v>80</v>
      </c>
      <c r="AB2" s="108" t="s">
        <v>9</v>
      </c>
      <c r="AC2" s="108"/>
      <c r="AD2" s="109"/>
    </row>
    <row r="3" spans="1:30">
      <c r="A3" s="9" t="s">
        <v>81</v>
      </c>
      <c r="C3" s="1"/>
      <c r="E3" s="9" t="s">
        <v>82</v>
      </c>
      <c r="F3" s="1"/>
      <c r="G3" s="1"/>
      <c r="Z3" s="107" t="s">
        <v>11</v>
      </c>
      <c r="AA3" s="108" t="s">
        <v>83</v>
      </c>
      <c r="AB3" s="108" t="s">
        <v>9</v>
      </c>
      <c r="AC3" s="108" t="s">
        <v>13</v>
      </c>
      <c r="AD3" s="109" t="s">
        <v>14</v>
      </c>
    </row>
    <row r="4" spans="1:30">
      <c r="B4" s="1"/>
      <c r="C4" s="1"/>
      <c r="D4" s="1"/>
      <c r="E4" s="1"/>
      <c r="F4" s="1"/>
      <c r="G4" s="1"/>
      <c r="Z4" s="107" t="s">
        <v>15</v>
      </c>
      <c r="AA4" s="108" t="s">
        <v>84</v>
      </c>
      <c r="AB4" s="108" t="s">
        <v>9</v>
      </c>
      <c r="AC4" s="108"/>
      <c r="AD4" s="109"/>
    </row>
    <row r="5" spans="1:30">
      <c r="A5" s="9" t="s">
        <v>5</v>
      </c>
      <c r="B5" s="1"/>
      <c r="C5" s="1"/>
      <c r="D5" s="1"/>
      <c r="E5" s="1"/>
      <c r="F5" s="1"/>
      <c r="G5" s="1"/>
      <c r="Z5" s="107" t="s">
        <v>22</v>
      </c>
      <c r="AA5" s="108" t="s">
        <v>83</v>
      </c>
      <c r="AB5" s="108" t="s">
        <v>9</v>
      </c>
      <c r="AC5" s="108" t="s">
        <v>13</v>
      </c>
      <c r="AD5" s="109" t="s">
        <v>14</v>
      </c>
    </row>
    <row r="6" spans="1:30">
      <c r="A6" s="9"/>
      <c r="B6" s="1"/>
      <c r="C6" s="1"/>
      <c r="D6" s="1"/>
      <c r="E6" s="1"/>
      <c r="F6" s="1"/>
      <c r="G6" s="1"/>
    </row>
    <row r="7" spans="1:30">
      <c r="A7" s="9"/>
      <c r="B7" s="1"/>
      <c r="C7" s="1"/>
      <c r="D7" s="1"/>
      <c r="E7" s="1"/>
      <c r="F7" s="1"/>
      <c r="G7" s="1"/>
    </row>
    <row r="8" spans="1:30" ht="13.5">
      <c r="B8" s="4" t="str">
        <f>CONCATENATE(AA2," ",AB2," ",AC2," ",AD2)</f>
        <v xml:space="preserve">Rekapitulácia rozpočtu v EUR  </v>
      </c>
      <c r="G8" s="1"/>
    </row>
    <row r="9" spans="1:30">
      <c r="A9" s="112" t="s">
        <v>85</v>
      </c>
      <c r="B9" s="112" t="s">
        <v>35</v>
      </c>
      <c r="C9" s="112" t="s">
        <v>86</v>
      </c>
      <c r="D9" s="112" t="s">
        <v>87</v>
      </c>
      <c r="E9" s="119" t="s">
        <v>88</v>
      </c>
      <c r="F9" s="119" t="s">
        <v>89</v>
      </c>
      <c r="G9" s="1"/>
    </row>
    <row r="10" spans="1:30">
      <c r="A10" s="116"/>
      <c r="B10" s="116"/>
      <c r="C10" s="116" t="s">
        <v>90</v>
      </c>
      <c r="D10" s="116"/>
      <c r="E10" s="116" t="s">
        <v>87</v>
      </c>
      <c r="F10" s="116" t="s">
        <v>87</v>
      </c>
      <c r="G10" s="91" t="s">
        <v>91</v>
      </c>
    </row>
    <row r="12" spans="1:30">
      <c r="A12" s="1" t="s">
        <v>92</v>
      </c>
      <c r="B12" s="6">
        <f>Prehlad!H16</f>
        <v>0</v>
      </c>
      <c r="C12" s="6">
        <f>Prehlad!I16</f>
        <v>0</v>
      </c>
      <c r="D12" s="6">
        <f>Prehlad!J16</f>
        <v>0</v>
      </c>
      <c r="E12" s="7">
        <f>Prehlad!L16</f>
        <v>44.163976499999997</v>
      </c>
      <c r="F12" s="5">
        <f>Prehlad!N16</f>
        <v>0</v>
      </c>
      <c r="G12" s="5">
        <f>Prehlad!W16</f>
        <v>0</v>
      </c>
    </row>
    <row r="13" spans="1:30">
      <c r="A13" s="1" t="s">
        <v>93</v>
      </c>
      <c r="B13" s="6">
        <f>Prehlad!H26</f>
        <v>0</v>
      </c>
      <c r="C13" s="6">
        <f>Prehlad!I26</f>
        <v>0</v>
      </c>
      <c r="D13" s="6">
        <f>Prehlad!J26</f>
        <v>0</v>
      </c>
      <c r="E13" s="7">
        <f>Prehlad!L26</f>
        <v>2.5321250000000002</v>
      </c>
      <c r="F13" s="5">
        <f>Prehlad!N26</f>
        <v>0</v>
      </c>
      <c r="G13" s="5">
        <f>Prehlad!W26</f>
        <v>0</v>
      </c>
    </row>
    <row r="14" spans="1:30">
      <c r="A14" s="1" t="s">
        <v>94</v>
      </c>
      <c r="B14" s="6">
        <f>Prehlad!H42</f>
        <v>0</v>
      </c>
      <c r="C14" s="6">
        <f>Prehlad!I42</f>
        <v>0</v>
      </c>
      <c r="D14" s="6">
        <f>Prehlad!J42</f>
        <v>0</v>
      </c>
      <c r="E14" s="7">
        <f>Prehlad!L42</f>
        <v>0.6361194</v>
      </c>
      <c r="F14" s="5">
        <f>Prehlad!N42</f>
        <v>18.79035</v>
      </c>
      <c r="G14" s="5">
        <f>Prehlad!W42</f>
        <v>0</v>
      </c>
    </row>
    <row r="15" spans="1:30">
      <c r="A15" s="1" t="s">
        <v>95</v>
      </c>
      <c r="B15" s="6">
        <f>Prehlad!H44</f>
        <v>0</v>
      </c>
      <c r="C15" s="6">
        <f>Prehlad!I44</f>
        <v>0</v>
      </c>
      <c r="D15" s="6">
        <f>Prehlad!J44</f>
        <v>0</v>
      </c>
      <c r="E15" s="7">
        <f>Prehlad!L44</f>
        <v>47.332220899999996</v>
      </c>
      <c r="F15" s="5">
        <f>Prehlad!N44</f>
        <v>18.79035</v>
      </c>
      <c r="G15" s="5">
        <f>Prehlad!W44</f>
        <v>0</v>
      </c>
    </row>
    <row r="17" spans="1:7">
      <c r="A17" s="1" t="s">
        <v>96</v>
      </c>
      <c r="B17" s="6">
        <f>Prehlad!H74</f>
        <v>0</v>
      </c>
      <c r="C17" s="6">
        <f>Prehlad!I74</f>
        <v>0</v>
      </c>
      <c r="D17" s="6">
        <f>Prehlad!J74</f>
        <v>0</v>
      </c>
      <c r="E17" s="7">
        <f>Prehlad!L74</f>
        <v>4.8340000000000015E-2</v>
      </c>
      <c r="F17" s="5">
        <f>Prehlad!N74</f>
        <v>0</v>
      </c>
      <c r="G17" s="5">
        <f>Prehlad!W74</f>
        <v>0</v>
      </c>
    </row>
    <row r="18" spans="1:7">
      <c r="A18" s="1" t="s">
        <v>97</v>
      </c>
      <c r="B18" s="6">
        <f>Prehlad!H78</f>
        <v>0</v>
      </c>
      <c r="C18" s="6">
        <f>Prehlad!I78</f>
        <v>0</v>
      </c>
      <c r="D18" s="6">
        <f>Prehlad!J78</f>
        <v>0</v>
      </c>
      <c r="E18" s="7">
        <f>Prehlad!L78</f>
        <v>0.21359999999999998</v>
      </c>
      <c r="F18" s="5">
        <f>Prehlad!N78</f>
        <v>0</v>
      </c>
      <c r="G18" s="5">
        <f>Prehlad!W78</f>
        <v>0</v>
      </c>
    </row>
    <row r="19" spans="1:7">
      <c r="A19" s="1" t="s">
        <v>98</v>
      </c>
      <c r="B19" s="6">
        <f>Prehlad!H82</f>
        <v>0</v>
      </c>
      <c r="C19" s="6">
        <f>Prehlad!I82</f>
        <v>0</v>
      </c>
      <c r="D19" s="6">
        <f>Prehlad!J82</f>
        <v>0</v>
      </c>
      <c r="E19" s="7">
        <f>Prehlad!L82</f>
        <v>0.73599999999999999</v>
      </c>
      <c r="F19" s="5">
        <f>Prehlad!N82</f>
        <v>0</v>
      </c>
      <c r="G19" s="5">
        <f>Prehlad!W82</f>
        <v>0</v>
      </c>
    </row>
    <row r="20" spans="1:7">
      <c r="A20" s="1" t="s">
        <v>99</v>
      </c>
      <c r="B20" s="6">
        <f>Prehlad!H84</f>
        <v>0</v>
      </c>
      <c r="C20" s="6">
        <f>Prehlad!I84</f>
        <v>0</v>
      </c>
      <c r="D20" s="6">
        <f>Prehlad!J84</f>
        <v>0</v>
      </c>
      <c r="E20" s="7">
        <f>Prehlad!L84</f>
        <v>0.99794000000000005</v>
      </c>
      <c r="F20" s="5">
        <f>Prehlad!N84</f>
        <v>0</v>
      </c>
      <c r="G20" s="5">
        <f>Prehlad!W84</f>
        <v>0</v>
      </c>
    </row>
    <row r="23" spans="1:7">
      <c r="A23" s="1" t="s">
        <v>100</v>
      </c>
      <c r="B23" s="6">
        <f>Prehlad!H86</f>
        <v>0</v>
      </c>
      <c r="C23" s="6">
        <f>Prehlad!I86</f>
        <v>0</v>
      </c>
      <c r="D23" s="6">
        <f>Prehlad!J86</f>
        <v>0</v>
      </c>
      <c r="E23" s="7">
        <f>Prehlad!L86</f>
        <v>48.330160899999996</v>
      </c>
      <c r="F23" s="5">
        <f>Prehlad!N86</f>
        <v>18.79035</v>
      </c>
      <c r="G23" s="5">
        <f>Prehlad!W86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showGridLines="0" topLeftCell="A73" workbookViewId="0">
      <selection activeCell="D103" sqref="D103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76</v>
      </c>
      <c r="B1" s="1"/>
      <c r="C1" s="1"/>
      <c r="D1" s="1"/>
      <c r="E1" s="9" t="s">
        <v>77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0</v>
      </c>
      <c r="AA1" s="136" t="s">
        <v>1</v>
      </c>
      <c r="AB1" s="107" t="s">
        <v>2</v>
      </c>
      <c r="AC1" s="107" t="s">
        <v>3</v>
      </c>
      <c r="AD1" s="107" t="s">
        <v>4</v>
      </c>
      <c r="AE1" s="1"/>
      <c r="AF1" s="1"/>
      <c r="AG1" s="1"/>
      <c r="AH1" s="1"/>
    </row>
    <row r="2" spans="1:34">
      <c r="A2" s="9" t="s">
        <v>78</v>
      </c>
      <c r="B2" s="1"/>
      <c r="C2" s="1"/>
      <c r="D2" s="1"/>
      <c r="E2" s="9" t="s">
        <v>79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/>
      <c r="AA2" s="108"/>
      <c r="AB2" s="108"/>
      <c r="AC2" s="108"/>
      <c r="AD2" s="109"/>
      <c r="AE2" s="1"/>
      <c r="AF2" s="1"/>
      <c r="AG2" s="1"/>
      <c r="AH2" s="1"/>
    </row>
    <row r="3" spans="1:34">
      <c r="A3" s="9" t="s">
        <v>81</v>
      </c>
      <c r="B3" s="1"/>
      <c r="C3" s="1"/>
      <c r="D3" s="1"/>
      <c r="E3" s="9" t="s">
        <v>82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/>
      <c r="AA3" s="108"/>
      <c r="AB3" s="108"/>
      <c r="AC3" s="108"/>
      <c r="AD3" s="109" t="s">
        <v>14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/>
      <c r="AA4" s="108"/>
      <c r="AB4" s="108"/>
      <c r="AC4" s="108"/>
      <c r="AD4" s="109"/>
      <c r="AE4" s="1"/>
      <c r="AF4" s="1"/>
      <c r="AG4" s="1"/>
      <c r="AH4" s="1"/>
    </row>
    <row r="5" spans="1:34">
      <c r="A5" s="9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/>
      <c r="AA5" s="108"/>
      <c r="AB5" s="108"/>
      <c r="AC5" s="108"/>
      <c r="AD5" s="109" t="s">
        <v>14</v>
      </c>
      <c r="AE5" s="1"/>
      <c r="AF5" s="1"/>
      <c r="AG5" s="1"/>
      <c r="AH5" s="1"/>
    </row>
    <row r="6" spans="1:34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4" t="str">
        <f>CONCATENATE(AA2," ",AB2," ",AC2," ",AD2)</f>
        <v xml:space="preserve"> 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101</v>
      </c>
      <c r="B9" s="112" t="s">
        <v>102</v>
      </c>
      <c r="C9" s="112" t="s">
        <v>103</v>
      </c>
      <c r="D9" s="112" t="s">
        <v>104</v>
      </c>
      <c r="E9" s="112" t="s">
        <v>105</v>
      </c>
      <c r="F9" s="112" t="s">
        <v>106</v>
      </c>
      <c r="G9" s="112" t="s">
        <v>107</v>
      </c>
      <c r="H9" s="112" t="s">
        <v>35</v>
      </c>
      <c r="I9" s="112" t="s">
        <v>86</v>
      </c>
      <c r="J9" s="112" t="s">
        <v>87</v>
      </c>
      <c r="K9" s="113" t="s">
        <v>88</v>
      </c>
      <c r="L9" s="114"/>
      <c r="M9" s="115" t="s">
        <v>89</v>
      </c>
      <c r="N9" s="114"/>
      <c r="O9" s="112" t="s">
        <v>108</v>
      </c>
      <c r="P9" s="110" t="s">
        <v>109</v>
      </c>
      <c r="Q9" s="85" t="s">
        <v>105</v>
      </c>
      <c r="R9" s="85" t="s">
        <v>105</v>
      </c>
      <c r="S9" s="86" t="s">
        <v>105</v>
      </c>
      <c r="T9" s="90" t="s">
        <v>110</v>
      </c>
      <c r="U9" s="90" t="s">
        <v>111</v>
      </c>
      <c r="V9" s="90" t="s">
        <v>112</v>
      </c>
      <c r="W9" s="91"/>
      <c r="X9" s="91"/>
      <c r="Y9" s="91"/>
      <c r="Z9" s="120"/>
      <c r="AA9" s="120"/>
      <c r="AB9" s="1"/>
      <c r="AC9" s="1"/>
      <c r="AD9" s="1"/>
      <c r="AE9" s="1"/>
      <c r="AF9" s="1"/>
      <c r="AG9" s="1"/>
      <c r="AH9" s="1"/>
    </row>
    <row r="10" spans="1:34" ht="13.5" thickBot="1">
      <c r="A10" s="116" t="s">
        <v>113</v>
      </c>
      <c r="B10" s="116" t="s">
        <v>114</v>
      </c>
      <c r="C10" s="117"/>
      <c r="D10" s="116" t="s">
        <v>115</v>
      </c>
      <c r="E10" s="116" t="s">
        <v>116</v>
      </c>
      <c r="F10" s="116" t="s">
        <v>117</v>
      </c>
      <c r="G10" s="116" t="s">
        <v>118</v>
      </c>
      <c r="H10" s="116" t="s">
        <v>119</v>
      </c>
      <c r="I10" s="116" t="s">
        <v>90</v>
      </c>
      <c r="J10" s="116"/>
      <c r="K10" s="116" t="s">
        <v>107</v>
      </c>
      <c r="L10" s="116" t="s">
        <v>87</v>
      </c>
      <c r="M10" s="118" t="s">
        <v>107</v>
      </c>
      <c r="N10" s="116" t="s">
        <v>87</v>
      </c>
      <c r="O10" s="116" t="s">
        <v>120</v>
      </c>
      <c r="P10" s="111"/>
      <c r="Q10" s="87" t="s">
        <v>121</v>
      </c>
      <c r="R10" s="87" t="s">
        <v>122</v>
      </c>
      <c r="S10" s="88" t="s">
        <v>123</v>
      </c>
      <c r="T10" s="90" t="s">
        <v>124</v>
      </c>
      <c r="U10" s="90" t="s">
        <v>125</v>
      </c>
      <c r="V10" s="90" t="s">
        <v>126</v>
      </c>
      <c r="W10" s="91"/>
      <c r="X10" s="1"/>
      <c r="Y10" s="1"/>
      <c r="Z10" s="120"/>
      <c r="AA10" s="120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127</v>
      </c>
    </row>
    <row r="13" spans="1:34">
      <c r="B13" s="100" t="s">
        <v>92</v>
      </c>
    </row>
    <row r="14" spans="1:34">
      <c r="A14" s="98">
        <v>1</v>
      </c>
      <c r="B14" s="99" t="s">
        <v>128</v>
      </c>
      <c r="C14" s="100" t="s">
        <v>129</v>
      </c>
      <c r="D14" s="121" t="s">
        <v>130</v>
      </c>
      <c r="E14" s="102">
        <v>1.65</v>
      </c>
      <c r="F14" s="101" t="s">
        <v>131</v>
      </c>
      <c r="H14" s="103">
        <f>ROUND(E14*G14, 2)</f>
        <v>0</v>
      </c>
      <c r="J14" s="103">
        <f>ROUND(E14*G14, 2)</f>
        <v>0</v>
      </c>
      <c r="K14" s="104">
        <v>0.81040999999999996</v>
      </c>
      <c r="L14" s="104">
        <f>E14*K14</f>
        <v>1.3371764999999998</v>
      </c>
      <c r="O14" s="101">
        <v>20</v>
      </c>
      <c r="P14" s="101" t="s">
        <v>132</v>
      </c>
      <c r="V14" s="105" t="s">
        <v>64</v>
      </c>
    </row>
    <row r="15" spans="1:34">
      <c r="A15" s="98">
        <v>2</v>
      </c>
      <c r="B15" s="99" t="s">
        <v>133</v>
      </c>
      <c r="C15" s="100" t="s">
        <v>134</v>
      </c>
      <c r="D15" s="121" t="s">
        <v>135</v>
      </c>
      <c r="E15" s="102">
        <v>712</v>
      </c>
      <c r="F15" s="101" t="s">
        <v>136</v>
      </c>
      <c r="H15" s="103">
        <f>ROUND(E15*G15, 2)</f>
        <v>0</v>
      </c>
      <c r="J15" s="103">
        <f>ROUND(E15*G15, 2)</f>
        <v>0</v>
      </c>
      <c r="K15" s="104">
        <v>6.0150000000000002E-2</v>
      </c>
      <c r="L15" s="104">
        <f>E15*K15</f>
        <v>42.826799999999999</v>
      </c>
      <c r="O15" s="101">
        <v>20</v>
      </c>
      <c r="P15" s="101" t="s">
        <v>132</v>
      </c>
      <c r="V15" s="105" t="s">
        <v>64</v>
      </c>
    </row>
    <row r="16" spans="1:34">
      <c r="D16" s="132" t="s">
        <v>137</v>
      </c>
      <c r="E16" s="133">
        <f>J16</f>
        <v>0</v>
      </c>
      <c r="H16" s="133">
        <f>SUM(H12:H15)</f>
        <v>0</v>
      </c>
      <c r="I16" s="133">
        <f>SUM(I12:I15)</f>
        <v>0</v>
      </c>
      <c r="J16" s="133">
        <f>SUM(J12:J15)</f>
        <v>0</v>
      </c>
      <c r="L16" s="134">
        <f>SUM(L12:L15)</f>
        <v>44.163976499999997</v>
      </c>
      <c r="N16" s="135">
        <f>SUM(N12:N15)</f>
        <v>0</v>
      </c>
    </row>
    <row r="18" spans="1:22">
      <c r="B18" s="100" t="s">
        <v>93</v>
      </c>
    </row>
    <row r="19" spans="1:22">
      <c r="A19" s="98">
        <v>3</v>
      </c>
      <c r="B19" s="99" t="s">
        <v>128</v>
      </c>
      <c r="C19" s="100" t="s">
        <v>138</v>
      </c>
      <c r="D19" s="121" t="s">
        <v>139</v>
      </c>
      <c r="E19" s="102">
        <v>5.5</v>
      </c>
      <c r="F19" s="101" t="s">
        <v>140</v>
      </c>
      <c r="H19" s="103">
        <f>ROUND(E19*G19, 2)</f>
        <v>0</v>
      </c>
      <c r="J19" s="103">
        <f t="shared" ref="J19:J25" si="0">ROUND(E19*G19, 2)</f>
        <v>0</v>
      </c>
      <c r="K19" s="104">
        <v>2.9749999999999999E-2</v>
      </c>
      <c r="L19" s="104">
        <f>E19*K19</f>
        <v>0.16362499999999999</v>
      </c>
      <c r="O19" s="101">
        <v>20</v>
      </c>
      <c r="P19" s="101" t="s">
        <v>132</v>
      </c>
      <c r="V19" s="105" t="s">
        <v>64</v>
      </c>
    </row>
    <row r="20" spans="1:22" ht="25.5">
      <c r="A20" s="98">
        <v>4</v>
      </c>
      <c r="B20" s="99" t="s">
        <v>128</v>
      </c>
      <c r="C20" s="100" t="s">
        <v>141</v>
      </c>
      <c r="D20" s="121" t="s">
        <v>142</v>
      </c>
      <c r="E20" s="102">
        <v>5.5</v>
      </c>
      <c r="F20" s="101" t="s">
        <v>140</v>
      </c>
      <c r="H20" s="103">
        <f>ROUND(E20*G20, 2)</f>
        <v>0</v>
      </c>
      <c r="J20" s="103">
        <f t="shared" si="0"/>
        <v>0</v>
      </c>
      <c r="K20" s="104">
        <v>3.3E-4</v>
      </c>
      <c r="L20" s="104">
        <f>E20*K20</f>
        <v>1.815E-3</v>
      </c>
      <c r="O20" s="101">
        <v>20</v>
      </c>
      <c r="P20" s="101" t="s">
        <v>132</v>
      </c>
      <c r="V20" s="105" t="s">
        <v>64</v>
      </c>
    </row>
    <row r="21" spans="1:22">
      <c r="A21" s="98">
        <v>5</v>
      </c>
      <c r="B21" s="99" t="s">
        <v>128</v>
      </c>
      <c r="C21" s="100" t="s">
        <v>143</v>
      </c>
      <c r="D21" s="121" t="s">
        <v>144</v>
      </c>
      <c r="E21" s="102">
        <v>5.5</v>
      </c>
      <c r="F21" s="101" t="s">
        <v>140</v>
      </c>
      <c r="H21" s="103">
        <f>ROUND(E21*G21, 2)</f>
        <v>0</v>
      </c>
      <c r="J21" s="103">
        <f t="shared" si="0"/>
        <v>0</v>
      </c>
      <c r="K21" s="104">
        <v>1.55E-2</v>
      </c>
      <c r="L21" s="104">
        <f>E21*K21</f>
        <v>8.5249999999999992E-2</v>
      </c>
      <c r="O21" s="101">
        <v>20</v>
      </c>
      <c r="P21" s="101" t="s">
        <v>132</v>
      </c>
      <c r="V21" s="105" t="s">
        <v>64</v>
      </c>
    </row>
    <row r="22" spans="1:22">
      <c r="A22" s="98">
        <v>6</v>
      </c>
      <c r="B22" s="99" t="s">
        <v>128</v>
      </c>
      <c r="C22" s="100" t="s">
        <v>145</v>
      </c>
      <c r="D22" s="121" t="s">
        <v>146</v>
      </c>
      <c r="E22" s="102">
        <v>5.5</v>
      </c>
      <c r="F22" s="101" t="s">
        <v>140</v>
      </c>
      <c r="H22" s="103">
        <f>ROUND(E22*G22, 2)</f>
        <v>0</v>
      </c>
      <c r="J22" s="103">
        <f t="shared" si="0"/>
        <v>0</v>
      </c>
      <c r="K22" s="104">
        <v>1.2999999999999999E-4</v>
      </c>
      <c r="L22" s="104">
        <f>E22*K22</f>
        <v>7.1499999999999992E-4</v>
      </c>
      <c r="O22" s="101">
        <v>20</v>
      </c>
      <c r="P22" s="101" t="s">
        <v>132</v>
      </c>
      <c r="V22" s="105" t="s">
        <v>64</v>
      </c>
    </row>
    <row r="23" spans="1:22">
      <c r="A23" s="98">
        <v>7</v>
      </c>
      <c r="B23" s="99" t="s">
        <v>128</v>
      </c>
      <c r="C23" s="100" t="s">
        <v>147</v>
      </c>
      <c r="D23" s="121" t="s">
        <v>148</v>
      </c>
      <c r="E23" s="102">
        <v>258</v>
      </c>
      <c r="F23" s="101" t="s">
        <v>136</v>
      </c>
      <c r="H23" s="103">
        <f>ROUND(E23*G23, 2)</f>
        <v>0</v>
      </c>
      <c r="J23" s="103">
        <f t="shared" si="0"/>
        <v>0</v>
      </c>
      <c r="K23" s="104">
        <v>8.8400000000000006E-3</v>
      </c>
      <c r="L23" s="104">
        <f>E23*K23</f>
        <v>2.2807200000000001</v>
      </c>
      <c r="O23" s="101">
        <v>20</v>
      </c>
      <c r="P23" s="101" t="s">
        <v>132</v>
      </c>
      <c r="V23" s="105" t="s">
        <v>64</v>
      </c>
    </row>
    <row r="24" spans="1:22">
      <c r="A24" s="98">
        <v>8</v>
      </c>
      <c r="B24" s="99" t="s">
        <v>149</v>
      </c>
      <c r="C24" s="100" t="s">
        <v>150</v>
      </c>
      <c r="D24" s="121" t="s">
        <v>151</v>
      </c>
      <c r="E24" s="102">
        <v>129</v>
      </c>
      <c r="F24" s="101" t="s">
        <v>136</v>
      </c>
      <c r="I24" s="103">
        <f>ROUND(E24*G24, 2)</f>
        <v>0</v>
      </c>
      <c r="J24" s="103">
        <f t="shared" si="0"/>
        <v>0</v>
      </c>
      <c r="O24" s="101">
        <v>20</v>
      </c>
      <c r="P24" s="101" t="s">
        <v>132</v>
      </c>
      <c r="V24" s="105" t="s">
        <v>52</v>
      </c>
    </row>
    <row r="25" spans="1:22">
      <c r="A25" s="98">
        <v>9</v>
      </c>
      <c r="B25" s="99" t="s">
        <v>149</v>
      </c>
      <c r="C25" s="100" t="s">
        <v>152</v>
      </c>
      <c r="D25" s="121" t="s">
        <v>153</v>
      </c>
      <c r="E25" s="102">
        <v>129</v>
      </c>
      <c r="F25" s="101" t="s">
        <v>136</v>
      </c>
      <c r="I25" s="103">
        <f>ROUND(E25*G25, 2)</f>
        <v>0</v>
      </c>
      <c r="J25" s="103">
        <f t="shared" si="0"/>
        <v>0</v>
      </c>
      <c r="O25" s="101">
        <v>20</v>
      </c>
      <c r="P25" s="101" t="s">
        <v>132</v>
      </c>
      <c r="V25" s="105" t="s">
        <v>52</v>
      </c>
    </row>
    <row r="26" spans="1:22">
      <c r="D26" s="132" t="s">
        <v>154</v>
      </c>
      <c r="E26" s="133">
        <f>J26</f>
        <v>0</v>
      </c>
      <c r="H26" s="133">
        <f>SUM(H18:H25)</f>
        <v>0</v>
      </c>
      <c r="I26" s="133">
        <f>SUM(I18:I25)</f>
        <v>0</v>
      </c>
      <c r="J26" s="133">
        <f>SUM(J18:J25)</f>
        <v>0</v>
      </c>
      <c r="L26" s="134">
        <f>SUM(L18:L25)</f>
        <v>2.5321250000000002</v>
      </c>
      <c r="N26" s="135">
        <f>SUM(N18:N25)</f>
        <v>0</v>
      </c>
    </row>
    <row r="28" spans="1:22">
      <c r="B28" s="100" t="s">
        <v>94</v>
      </c>
    </row>
    <row r="29" spans="1:22">
      <c r="A29" s="98">
        <v>10</v>
      </c>
      <c r="B29" s="99" t="s">
        <v>155</v>
      </c>
      <c r="C29" s="100" t="s">
        <v>156</v>
      </c>
      <c r="D29" s="121" t="s">
        <v>157</v>
      </c>
      <c r="E29" s="102">
        <v>193.5</v>
      </c>
      <c r="F29" s="101" t="s">
        <v>140</v>
      </c>
      <c r="H29" s="103">
        <f t="shared" ref="H29:H41" si="1">ROUND(E29*G29, 2)</f>
        <v>0</v>
      </c>
      <c r="J29" s="103">
        <f t="shared" ref="J29:J41" si="2">ROUND(E29*G29, 2)</f>
        <v>0</v>
      </c>
      <c r="K29" s="104">
        <v>1.66E-3</v>
      </c>
      <c r="L29" s="104">
        <f>E29*K29</f>
        <v>0.32121</v>
      </c>
      <c r="O29" s="101">
        <v>20</v>
      </c>
      <c r="P29" s="101" t="s">
        <v>132</v>
      </c>
      <c r="V29" s="105" t="s">
        <v>64</v>
      </c>
    </row>
    <row r="30" spans="1:22" ht="25.5">
      <c r="A30" s="98">
        <v>11</v>
      </c>
      <c r="B30" s="99" t="s">
        <v>128</v>
      </c>
      <c r="C30" s="100" t="s">
        <v>158</v>
      </c>
      <c r="D30" s="121" t="s">
        <v>159</v>
      </c>
      <c r="E30" s="102">
        <v>193.5</v>
      </c>
      <c r="F30" s="101" t="s">
        <v>140</v>
      </c>
      <c r="H30" s="103">
        <f t="shared" si="1"/>
        <v>0</v>
      </c>
      <c r="J30" s="103">
        <f t="shared" si="2"/>
        <v>0</v>
      </c>
      <c r="K30" s="104">
        <v>2.0000000000000002E-5</v>
      </c>
      <c r="L30" s="104">
        <f>E30*K30</f>
        <v>3.8700000000000002E-3</v>
      </c>
      <c r="O30" s="101">
        <v>20</v>
      </c>
      <c r="P30" s="101" t="s">
        <v>132</v>
      </c>
      <c r="V30" s="105" t="s">
        <v>64</v>
      </c>
    </row>
    <row r="31" spans="1:22">
      <c r="A31" s="98">
        <v>12</v>
      </c>
      <c r="B31" s="99" t="s">
        <v>160</v>
      </c>
      <c r="C31" s="100" t="s">
        <v>161</v>
      </c>
      <c r="D31" s="121" t="s">
        <v>162</v>
      </c>
      <c r="E31" s="102">
        <v>76</v>
      </c>
      <c r="F31" s="101" t="s">
        <v>163</v>
      </c>
      <c r="H31" s="103">
        <f t="shared" si="1"/>
        <v>0</v>
      </c>
      <c r="J31" s="103">
        <f t="shared" si="2"/>
        <v>0</v>
      </c>
      <c r="O31" s="101">
        <v>20</v>
      </c>
      <c r="P31" s="101" t="s">
        <v>132</v>
      </c>
      <c r="V31" s="105" t="s">
        <v>64</v>
      </c>
    </row>
    <row r="32" spans="1:22">
      <c r="A32" s="98">
        <v>13</v>
      </c>
      <c r="B32" s="99" t="s">
        <v>160</v>
      </c>
      <c r="C32" s="100" t="s">
        <v>164</v>
      </c>
      <c r="D32" s="121" t="s">
        <v>165</v>
      </c>
      <c r="E32" s="102">
        <v>18</v>
      </c>
      <c r="F32" s="101" t="s">
        <v>163</v>
      </c>
      <c r="H32" s="103">
        <f t="shared" si="1"/>
        <v>0</v>
      </c>
      <c r="J32" s="103">
        <f t="shared" si="2"/>
        <v>0</v>
      </c>
      <c r="O32" s="101">
        <v>20</v>
      </c>
      <c r="P32" s="101" t="s">
        <v>132</v>
      </c>
      <c r="V32" s="105" t="s">
        <v>64</v>
      </c>
    </row>
    <row r="33" spans="1:22" ht="25.5">
      <c r="A33" s="98">
        <v>14</v>
      </c>
      <c r="B33" s="99" t="s">
        <v>160</v>
      </c>
      <c r="C33" s="100" t="s">
        <v>166</v>
      </c>
      <c r="D33" s="121" t="s">
        <v>167</v>
      </c>
      <c r="E33" s="102">
        <v>234.39</v>
      </c>
      <c r="F33" s="101" t="s">
        <v>140</v>
      </c>
      <c r="H33" s="103">
        <f t="shared" si="1"/>
        <v>0</v>
      </c>
      <c r="J33" s="103">
        <f t="shared" si="2"/>
        <v>0</v>
      </c>
      <c r="K33" s="104">
        <v>1.0300000000000001E-3</v>
      </c>
      <c r="L33" s="104">
        <f>E33*K33</f>
        <v>0.24142170000000002</v>
      </c>
      <c r="M33" s="102">
        <v>6.2E-2</v>
      </c>
      <c r="N33" s="102">
        <f>E33*M33</f>
        <v>14.532179999999999</v>
      </c>
      <c r="O33" s="101">
        <v>20</v>
      </c>
      <c r="P33" s="101" t="s">
        <v>132</v>
      </c>
      <c r="V33" s="105" t="s">
        <v>64</v>
      </c>
    </row>
    <row r="34" spans="1:22">
      <c r="A34" s="98">
        <v>15</v>
      </c>
      <c r="B34" s="99" t="s">
        <v>160</v>
      </c>
      <c r="C34" s="100" t="s">
        <v>168</v>
      </c>
      <c r="D34" s="121" t="s">
        <v>169</v>
      </c>
      <c r="E34" s="102">
        <v>67.59</v>
      </c>
      <c r="F34" s="101" t="s">
        <v>140</v>
      </c>
      <c r="H34" s="103">
        <f t="shared" si="1"/>
        <v>0</v>
      </c>
      <c r="J34" s="103">
        <f t="shared" si="2"/>
        <v>0</v>
      </c>
      <c r="K34" s="104">
        <v>1.0300000000000001E-3</v>
      </c>
      <c r="L34" s="104">
        <f>E34*K34</f>
        <v>6.9617700000000005E-2</v>
      </c>
      <c r="M34" s="102">
        <v>6.3E-2</v>
      </c>
      <c r="N34" s="102">
        <f>E34*M34</f>
        <v>4.2581700000000007</v>
      </c>
      <c r="O34" s="101">
        <v>20</v>
      </c>
      <c r="P34" s="101" t="s">
        <v>132</v>
      </c>
      <c r="V34" s="105" t="s">
        <v>64</v>
      </c>
    </row>
    <row r="35" spans="1:22">
      <c r="A35" s="98">
        <v>16</v>
      </c>
      <c r="B35" s="99" t="s">
        <v>160</v>
      </c>
      <c r="C35" s="100" t="s">
        <v>170</v>
      </c>
      <c r="D35" s="121" t="s">
        <v>171</v>
      </c>
      <c r="E35" s="102">
        <v>16.817</v>
      </c>
      <c r="F35" s="101" t="s">
        <v>172</v>
      </c>
      <c r="H35" s="103">
        <f t="shared" si="1"/>
        <v>0</v>
      </c>
      <c r="J35" s="103">
        <f t="shared" si="2"/>
        <v>0</v>
      </c>
      <c r="O35" s="101">
        <v>20</v>
      </c>
      <c r="P35" s="101" t="s">
        <v>132</v>
      </c>
      <c r="V35" s="105" t="s">
        <v>64</v>
      </c>
    </row>
    <row r="36" spans="1:22" ht="25.5">
      <c r="A36" s="98">
        <v>17</v>
      </c>
      <c r="B36" s="99" t="s">
        <v>160</v>
      </c>
      <c r="C36" s="100" t="s">
        <v>173</v>
      </c>
      <c r="D36" s="121" t="s">
        <v>174</v>
      </c>
      <c r="E36" s="102">
        <v>168.17</v>
      </c>
      <c r="F36" s="101" t="s">
        <v>172</v>
      </c>
      <c r="H36" s="103">
        <f t="shared" si="1"/>
        <v>0</v>
      </c>
      <c r="J36" s="103">
        <f t="shared" si="2"/>
        <v>0</v>
      </c>
      <c r="O36" s="101">
        <v>20</v>
      </c>
      <c r="P36" s="101" t="s">
        <v>132</v>
      </c>
      <c r="V36" s="105" t="s">
        <v>64</v>
      </c>
    </row>
    <row r="37" spans="1:22" ht="25.5">
      <c r="A37" s="98">
        <v>18</v>
      </c>
      <c r="B37" s="99" t="s">
        <v>160</v>
      </c>
      <c r="C37" s="100" t="s">
        <v>175</v>
      </c>
      <c r="D37" s="121" t="s">
        <v>176</v>
      </c>
      <c r="E37" s="102">
        <v>16.817</v>
      </c>
      <c r="F37" s="101" t="s">
        <v>172</v>
      </c>
      <c r="H37" s="103">
        <f t="shared" si="1"/>
        <v>0</v>
      </c>
      <c r="J37" s="103">
        <f t="shared" si="2"/>
        <v>0</v>
      </c>
      <c r="O37" s="101">
        <v>20</v>
      </c>
      <c r="P37" s="101" t="s">
        <v>132</v>
      </c>
      <c r="V37" s="105" t="s">
        <v>64</v>
      </c>
    </row>
    <row r="38" spans="1:22" ht="25.5">
      <c r="A38" s="98">
        <v>19</v>
      </c>
      <c r="B38" s="99" t="s">
        <v>160</v>
      </c>
      <c r="C38" s="100" t="s">
        <v>177</v>
      </c>
      <c r="D38" s="121" t="s">
        <v>178</v>
      </c>
      <c r="E38" s="102">
        <v>168.17</v>
      </c>
      <c r="F38" s="101" t="s">
        <v>172</v>
      </c>
      <c r="H38" s="103">
        <f t="shared" si="1"/>
        <v>0</v>
      </c>
      <c r="J38" s="103">
        <f t="shared" si="2"/>
        <v>0</v>
      </c>
      <c r="O38" s="101">
        <v>20</v>
      </c>
      <c r="P38" s="101" t="s">
        <v>132</v>
      </c>
      <c r="V38" s="105" t="s">
        <v>64</v>
      </c>
    </row>
    <row r="39" spans="1:22" ht="25.5">
      <c r="A39" s="98">
        <v>20</v>
      </c>
      <c r="B39" s="99" t="s">
        <v>160</v>
      </c>
      <c r="C39" s="100" t="s">
        <v>179</v>
      </c>
      <c r="D39" s="121" t="s">
        <v>180</v>
      </c>
      <c r="E39" s="102">
        <v>16.817</v>
      </c>
      <c r="F39" s="101" t="s">
        <v>172</v>
      </c>
      <c r="H39" s="103">
        <f t="shared" si="1"/>
        <v>0</v>
      </c>
      <c r="J39" s="103">
        <f t="shared" si="2"/>
        <v>0</v>
      </c>
      <c r="O39" s="101">
        <v>20</v>
      </c>
      <c r="P39" s="101" t="s">
        <v>132</v>
      </c>
      <c r="V39" s="105" t="s">
        <v>64</v>
      </c>
    </row>
    <row r="40" spans="1:22">
      <c r="A40" s="98">
        <v>21</v>
      </c>
      <c r="B40" s="99" t="s">
        <v>133</v>
      </c>
      <c r="C40" s="100" t="s">
        <v>181</v>
      </c>
      <c r="D40" s="121" t="s">
        <v>182</v>
      </c>
      <c r="E40" s="102">
        <v>5.2</v>
      </c>
      <c r="F40" s="101" t="s">
        <v>172</v>
      </c>
      <c r="H40" s="103">
        <f t="shared" si="1"/>
        <v>0</v>
      </c>
      <c r="J40" s="103">
        <f t="shared" si="2"/>
        <v>0</v>
      </c>
      <c r="O40" s="101">
        <v>20</v>
      </c>
      <c r="P40" s="101" t="s">
        <v>132</v>
      </c>
      <c r="V40" s="105" t="s">
        <v>64</v>
      </c>
    </row>
    <row r="41" spans="1:22">
      <c r="A41" s="98">
        <v>22</v>
      </c>
      <c r="B41" s="99" t="s">
        <v>133</v>
      </c>
      <c r="C41" s="100" t="s">
        <v>183</v>
      </c>
      <c r="D41" s="121" t="s">
        <v>184</v>
      </c>
      <c r="E41" s="102">
        <v>5.2</v>
      </c>
      <c r="F41" s="101" t="s">
        <v>172</v>
      </c>
      <c r="H41" s="103">
        <f t="shared" si="1"/>
        <v>0</v>
      </c>
      <c r="J41" s="103">
        <f t="shared" si="2"/>
        <v>0</v>
      </c>
      <c r="O41" s="101">
        <v>20</v>
      </c>
      <c r="P41" s="101" t="s">
        <v>132</v>
      </c>
      <c r="V41" s="105" t="s">
        <v>64</v>
      </c>
    </row>
    <row r="42" spans="1:22">
      <c r="D42" s="132" t="s">
        <v>185</v>
      </c>
      <c r="E42" s="133">
        <f>J42</f>
        <v>0</v>
      </c>
      <c r="H42" s="133">
        <f>SUM(H28:H41)</f>
        <v>0</v>
      </c>
      <c r="I42" s="133">
        <f>SUM(I28:I41)</f>
        <v>0</v>
      </c>
      <c r="J42" s="133">
        <f>SUM(J28:J41)</f>
        <v>0</v>
      </c>
      <c r="L42" s="134">
        <f>SUM(L28:L41)</f>
        <v>0.6361194</v>
      </c>
      <c r="N42" s="135">
        <f>SUM(N28:N41)</f>
        <v>18.79035</v>
      </c>
    </row>
    <row r="44" spans="1:22">
      <c r="D44" s="132" t="s">
        <v>95</v>
      </c>
      <c r="E44" s="135">
        <f>J44</f>
        <v>0</v>
      </c>
      <c r="H44" s="133">
        <f>+H16+H26+H42</f>
        <v>0</v>
      </c>
      <c r="I44" s="133">
        <f>+I16+I26+I42</f>
        <v>0</v>
      </c>
      <c r="J44" s="133">
        <f>+J16+J26+J42</f>
        <v>0</v>
      </c>
      <c r="L44" s="134">
        <f>+L16+L26+L42</f>
        <v>47.332220899999996</v>
      </c>
      <c r="N44" s="135">
        <f>+N16+N26+N42</f>
        <v>18.79035</v>
      </c>
    </row>
    <row r="46" spans="1:22">
      <c r="B46" s="131" t="s">
        <v>186</v>
      </c>
    </row>
    <row r="47" spans="1:22">
      <c r="B47" s="100" t="s">
        <v>96</v>
      </c>
    </row>
    <row r="48" spans="1:22">
      <c r="A48" s="98">
        <v>23</v>
      </c>
      <c r="B48" s="99" t="s">
        <v>187</v>
      </c>
      <c r="C48" s="100" t="s">
        <v>188</v>
      </c>
      <c r="D48" s="121" t="s">
        <v>189</v>
      </c>
      <c r="E48" s="102">
        <v>30</v>
      </c>
      <c r="F48" s="101" t="s">
        <v>163</v>
      </c>
      <c r="H48" s="103">
        <f t="shared" ref="H48:H73" si="3">ROUND(E48*G48, 2)</f>
        <v>0</v>
      </c>
      <c r="J48" s="103">
        <f t="shared" ref="J48:J73" si="4">ROUND(E48*G48, 2)</f>
        <v>0</v>
      </c>
      <c r="K48" s="104">
        <v>4.0999999999999999E-4</v>
      </c>
      <c r="L48" s="104">
        <f t="shared" ref="L48:L71" si="5">E48*K48</f>
        <v>1.23E-2</v>
      </c>
      <c r="O48" s="101">
        <v>20</v>
      </c>
      <c r="P48" s="101" t="s">
        <v>132</v>
      </c>
      <c r="V48" s="105" t="s">
        <v>190</v>
      </c>
    </row>
    <row r="49" spans="1:22">
      <c r="A49" s="98">
        <v>24</v>
      </c>
      <c r="B49" s="99" t="s">
        <v>187</v>
      </c>
      <c r="C49" s="100" t="s">
        <v>191</v>
      </c>
      <c r="D49" s="121" t="s">
        <v>192</v>
      </c>
      <c r="E49" s="102">
        <v>10</v>
      </c>
      <c r="F49" s="101" t="s">
        <v>163</v>
      </c>
      <c r="H49" s="103">
        <f t="shared" si="3"/>
        <v>0</v>
      </c>
      <c r="J49" s="103">
        <f t="shared" si="4"/>
        <v>0</v>
      </c>
      <c r="K49" s="104">
        <v>4.0999999999999999E-4</v>
      </c>
      <c r="L49" s="104">
        <f t="shared" si="5"/>
        <v>4.0999999999999995E-3</v>
      </c>
      <c r="O49" s="101">
        <v>20</v>
      </c>
      <c r="P49" s="101" t="s">
        <v>132</v>
      </c>
      <c r="V49" s="105" t="s">
        <v>190</v>
      </c>
    </row>
    <row r="50" spans="1:22">
      <c r="A50" s="98">
        <v>25</v>
      </c>
      <c r="B50" s="99" t="s">
        <v>187</v>
      </c>
      <c r="C50" s="100" t="s">
        <v>193</v>
      </c>
      <c r="D50" s="121" t="s">
        <v>194</v>
      </c>
      <c r="E50" s="102">
        <v>5</v>
      </c>
      <c r="F50" s="101" t="s">
        <v>163</v>
      </c>
      <c r="H50" s="103">
        <f t="shared" si="3"/>
        <v>0</v>
      </c>
      <c r="J50" s="103">
        <f t="shared" si="4"/>
        <v>0</v>
      </c>
      <c r="K50" s="104">
        <v>4.0999999999999999E-4</v>
      </c>
      <c r="L50" s="104">
        <f t="shared" si="5"/>
        <v>2.0499999999999997E-3</v>
      </c>
      <c r="O50" s="101">
        <v>20</v>
      </c>
      <c r="P50" s="101" t="s">
        <v>132</v>
      </c>
      <c r="V50" s="105" t="s">
        <v>190</v>
      </c>
    </row>
    <row r="51" spans="1:22">
      <c r="A51" s="98">
        <v>26</v>
      </c>
      <c r="B51" s="99" t="s">
        <v>187</v>
      </c>
      <c r="C51" s="100" t="s">
        <v>195</v>
      </c>
      <c r="D51" s="121" t="s">
        <v>196</v>
      </c>
      <c r="E51" s="102">
        <v>1</v>
      </c>
      <c r="F51" s="101" t="s">
        <v>163</v>
      </c>
      <c r="H51" s="103">
        <f t="shared" si="3"/>
        <v>0</v>
      </c>
      <c r="J51" s="103">
        <f t="shared" si="4"/>
        <v>0</v>
      </c>
      <c r="K51" s="104">
        <v>4.0999999999999999E-4</v>
      </c>
      <c r="L51" s="104">
        <f t="shared" si="5"/>
        <v>4.0999999999999999E-4</v>
      </c>
      <c r="O51" s="101">
        <v>20</v>
      </c>
      <c r="P51" s="101" t="s">
        <v>132</v>
      </c>
      <c r="V51" s="105" t="s">
        <v>190</v>
      </c>
    </row>
    <row r="52" spans="1:22" ht="25.5">
      <c r="A52" s="98">
        <v>27</v>
      </c>
      <c r="B52" s="99" t="s">
        <v>187</v>
      </c>
      <c r="C52" s="100" t="s">
        <v>197</v>
      </c>
      <c r="D52" s="121" t="s">
        <v>198</v>
      </c>
      <c r="E52" s="102">
        <v>1</v>
      </c>
      <c r="F52" s="101" t="s">
        <v>163</v>
      </c>
      <c r="H52" s="103">
        <f t="shared" si="3"/>
        <v>0</v>
      </c>
      <c r="J52" s="103">
        <f t="shared" si="4"/>
        <v>0</v>
      </c>
      <c r="K52" s="104">
        <v>4.0999999999999999E-4</v>
      </c>
      <c r="L52" s="104">
        <f t="shared" si="5"/>
        <v>4.0999999999999999E-4</v>
      </c>
      <c r="O52" s="101">
        <v>20</v>
      </c>
      <c r="P52" s="101" t="s">
        <v>132</v>
      </c>
      <c r="V52" s="105" t="s">
        <v>190</v>
      </c>
    </row>
    <row r="53" spans="1:22" ht="25.5">
      <c r="A53" s="98">
        <v>28</v>
      </c>
      <c r="B53" s="99" t="s">
        <v>187</v>
      </c>
      <c r="C53" s="100" t="s">
        <v>199</v>
      </c>
      <c r="D53" s="121" t="s">
        <v>200</v>
      </c>
      <c r="E53" s="102">
        <v>1</v>
      </c>
      <c r="F53" s="101" t="s">
        <v>163</v>
      </c>
      <c r="H53" s="103">
        <f t="shared" si="3"/>
        <v>0</v>
      </c>
      <c r="J53" s="103">
        <f t="shared" si="4"/>
        <v>0</v>
      </c>
      <c r="K53" s="104">
        <v>5.0000000000000001E-4</v>
      </c>
      <c r="L53" s="104">
        <f t="shared" si="5"/>
        <v>5.0000000000000001E-4</v>
      </c>
      <c r="O53" s="101">
        <v>20</v>
      </c>
      <c r="P53" s="101" t="s">
        <v>132</v>
      </c>
      <c r="V53" s="105" t="s">
        <v>190</v>
      </c>
    </row>
    <row r="54" spans="1:22" ht="25.5">
      <c r="A54" s="98">
        <v>29</v>
      </c>
      <c r="B54" s="99" t="s">
        <v>187</v>
      </c>
      <c r="C54" s="100" t="s">
        <v>201</v>
      </c>
      <c r="D54" s="121" t="s">
        <v>202</v>
      </c>
      <c r="E54" s="102">
        <v>5</v>
      </c>
      <c r="F54" s="101" t="s">
        <v>163</v>
      </c>
      <c r="H54" s="103">
        <f t="shared" si="3"/>
        <v>0</v>
      </c>
      <c r="J54" s="103">
        <f t="shared" si="4"/>
        <v>0</v>
      </c>
      <c r="K54" s="104">
        <v>5.0000000000000001E-4</v>
      </c>
      <c r="L54" s="104">
        <f t="shared" si="5"/>
        <v>2.5000000000000001E-3</v>
      </c>
      <c r="O54" s="101">
        <v>20</v>
      </c>
      <c r="P54" s="101" t="s">
        <v>132</v>
      </c>
      <c r="V54" s="105" t="s">
        <v>190</v>
      </c>
    </row>
    <row r="55" spans="1:22" ht="25.5">
      <c r="A55" s="98">
        <v>30</v>
      </c>
      <c r="B55" s="99" t="s">
        <v>187</v>
      </c>
      <c r="C55" s="100" t="s">
        <v>203</v>
      </c>
      <c r="D55" s="121" t="s">
        <v>204</v>
      </c>
      <c r="E55" s="102">
        <v>2</v>
      </c>
      <c r="F55" s="101" t="s">
        <v>163</v>
      </c>
      <c r="H55" s="103">
        <f t="shared" si="3"/>
        <v>0</v>
      </c>
      <c r="J55" s="103">
        <f t="shared" si="4"/>
        <v>0</v>
      </c>
      <c r="K55" s="104">
        <v>5.0000000000000001E-4</v>
      </c>
      <c r="L55" s="104">
        <f t="shared" si="5"/>
        <v>1E-3</v>
      </c>
      <c r="O55" s="101">
        <v>20</v>
      </c>
      <c r="P55" s="101" t="s">
        <v>132</v>
      </c>
      <c r="V55" s="105" t="s">
        <v>190</v>
      </c>
    </row>
    <row r="56" spans="1:22" ht="25.5">
      <c r="A56" s="98">
        <v>31</v>
      </c>
      <c r="B56" s="99" t="s">
        <v>187</v>
      </c>
      <c r="C56" s="100" t="s">
        <v>205</v>
      </c>
      <c r="D56" s="121" t="s">
        <v>206</v>
      </c>
      <c r="E56" s="102">
        <v>5</v>
      </c>
      <c r="F56" s="101" t="s">
        <v>163</v>
      </c>
      <c r="H56" s="103">
        <f t="shared" si="3"/>
        <v>0</v>
      </c>
      <c r="J56" s="103">
        <f t="shared" si="4"/>
        <v>0</v>
      </c>
      <c r="K56" s="104">
        <v>5.1000000000000004E-4</v>
      </c>
      <c r="L56" s="104">
        <f t="shared" si="5"/>
        <v>2.5500000000000002E-3</v>
      </c>
      <c r="O56" s="101">
        <v>20</v>
      </c>
      <c r="P56" s="101" t="s">
        <v>132</v>
      </c>
      <c r="V56" s="105" t="s">
        <v>190</v>
      </c>
    </row>
    <row r="57" spans="1:22" ht="25.5">
      <c r="A57" s="98">
        <v>32</v>
      </c>
      <c r="B57" s="99" t="s">
        <v>187</v>
      </c>
      <c r="C57" s="100" t="s">
        <v>207</v>
      </c>
      <c r="D57" s="121" t="s">
        <v>208</v>
      </c>
      <c r="E57" s="102">
        <v>7</v>
      </c>
      <c r="F57" s="101" t="s">
        <v>163</v>
      </c>
      <c r="H57" s="103">
        <f t="shared" si="3"/>
        <v>0</v>
      </c>
      <c r="J57" s="103">
        <f t="shared" si="4"/>
        <v>0</v>
      </c>
      <c r="K57" s="104">
        <v>5.1000000000000004E-4</v>
      </c>
      <c r="L57" s="104">
        <f t="shared" si="5"/>
        <v>3.5700000000000003E-3</v>
      </c>
      <c r="O57" s="101">
        <v>20</v>
      </c>
      <c r="P57" s="101" t="s">
        <v>132</v>
      </c>
      <c r="V57" s="105" t="s">
        <v>190</v>
      </c>
    </row>
    <row r="58" spans="1:22" ht="25.5">
      <c r="A58" s="98">
        <v>33</v>
      </c>
      <c r="B58" s="99" t="s">
        <v>187</v>
      </c>
      <c r="C58" s="100" t="s">
        <v>209</v>
      </c>
      <c r="D58" s="121" t="s">
        <v>210</v>
      </c>
      <c r="E58" s="102">
        <v>4</v>
      </c>
      <c r="F58" s="101" t="s">
        <v>163</v>
      </c>
      <c r="H58" s="103">
        <f t="shared" si="3"/>
        <v>0</v>
      </c>
      <c r="J58" s="103">
        <f t="shared" si="4"/>
        <v>0</v>
      </c>
      <c r="K58" s="104">
        <v>5.1000000000000004E-4</v>
      </c>
      <c r="L58" s="104">
        <f t="shared" si="5"/>
        <v>2.0400000000000001E-3</v>
      </c>
      <c r="O58" s="101">
        <v>20</v>
      </c>
      <c r="P58" s="101" t="s">
        <v>132</v>
      </c>
      <c r="V58" s="105" t="s">
        <v>190</v>
      </c>
    </row>
    <row r="59" spans="1:22" ht="25.5">
      <c r="A59" s="98">
        <v>34</v>
      </c>
      <c r="B59" s="99" t="s">
        <v>187</v>
      </c>
      <c r="C59" s="100" t="s">
        <v>211</v>
      </c>
      <c r="D59" s="121" t="s">
        <v>212</v>
      </c>
      <c r="E59" s="102">
        <v>3</v>
      </c>
      <c r="F59" s="101" t="s">
        <v>163</v>
      </c>
      <c r="H59" s="103">
        <f t="shared" si="3"/>
        <v>0</v>
      </c>
      <c r="J59" s="103">
        <f t="shared" si="4"/>
        <v>0</v>
      </c>
      <c r="K59" s="104">
        <v>5.1000000000000004E-4</v>
      </c>
      <c r="L59" s="104">
        <f t="shared" si="5"/>
        <v>1.5300000000000001E-3</v>
      </c>
      <c r="O59" s="101">
        <v>20</v>
      </c>
      <c r="P59" s="101" t="s">
        <v>132</v>
      </c>
      <c r="V59" s="105" t="s">
        <v>190</v>
      </c>
    </row>
    <row r="60" spans="1:22" ht="25.5">
      <c r="A60" s="98">
        <v>35</v>
      </c>
      <c r="B60" s="99" t="s">
        <v>187</v>
      </c>
      <c r="C60" s="100" t="s">
        <v>213</v>
      </c>
      <c r="D60" s="121" t="s">
        <v>214</v>
      </c>
      <c r="E60" s="102">
        <v>1</v>
      </c>
      <c r="F60" s="101" t="s">
        <v>163</v>
      </c>
      <c r="H60" s="103">
        <f t="shared" si="3"/>
        <v>0</v>
      </c>
      <c r="J60" s="103">
        <f t="shared" si="4"/>
        <v>0</v>
      </c>
      <c r="K60" s="104">
        <v>5.1999999999999995E-4</v>
      </c>
      <c r="L60" s="104">
        <f t="shared" si="5"/>
        <v>5.1999999999999995E-4</v>
      </c>
      <c r="O60" s="101">
        <v>20</v>
      </c>
      <c r="P60" s="101" t="s">
        <v>132</v>
      </c>
      <c r="V60" s="105" t="s">
        <v>190</v>
      </c>
    </row>
    <row r="61" spans="1:22" ht="25.5">
      <c r="A61" s="98">
        <v>36</v>
      </c>
      <c r="B61" s="99" t="s">
        <v>187</v>
      </c>
      <c r="C61" s="100" t="s">
        <v>215</v>
      </c>
      <c r="D61" s="121" t="s">
        <v>216</v>
      </c>
      <c r="E61" s="102">
        <v>1</v>
      </c>
      <c r="F61" s="101" t="s">
        <v>163</v>
      </c>
      <c r="H61" s="103">
        <f t="shared" si="3"/>
        <v>0</v>
      </c>
      <c r="J61" s="103">
        <f t="shared" si="4"/>
        <v>0</v>
      </c>
      <c r="K61" s="104">
        <v>5.1999999999999995E-4</v>
      </c>
      <c r="L61" s="104">
        <f t="shared" si="5"/>
        <v>5.1999999999999995E-4</v>
      </c>
      <c r="O61" s="101">
        <v>20</v>
      </c>
      <c r="P61" s="101" t="s">
        <v>132</v>
      </c>
      <c r="V61" s="105" t="s">
        <v>190</v>
      </c>
    </row>
    <row r="62" spans="1:22" ht="25.5">
      <c r="A62" s="98">
        <v>37</v>
      </c>
      <c r="B62" s="99" t="s">
        <v>187</v>
      </c>
      <c r="C62" s="100" t="s">
        <v>217</v>
      </c>
      <c r="D62" s="121" t="s">
        <v>218</v>
      </c>
      <c r="E62" s="102">
        <v>1</v>
      </c>
      <c r="F62" s="101" t="s">
        <v>163</v>
      </c>
      <c r="H62" s="103">
        <f t="shared" si="3"/>
        <v>0</v>
      </c>
      <c r="J62" s="103">
        <f t="shared" si="4"/>
        <v>0</v>
      </c>
      <c r="K62" s="104">
        <v>7.2999999999999996E-4</v>
      </c>
      <c r="L62" s="104">
        <f t="shared" si="5"/>
        <v>7.2999999999999996E-4</v>
      </c>
      <c r="O62" s="101">
        <v>20</v>
      </c>
      <c r="P62" s="101" t="s">
        <v>132</v>
      </c>
      <c r="V62" s="105" t="s">
        <v>190</v>
      </c>
    </row>
    <row r="63" spans="1:22" ht="25.5">
      <c r="A63" s="98">
        <v>38</v>
      </c>
      <c r="B63" s="99" t="s">
        <v>187</v>
      </c>
      <c r="C63" s="100" t="s">
        <v>219</v>
      </c>
      <c r="D63" s="121" t="s">
        <v>220</v>
      </c>
      <c r="E63" s="102">
        <v>1</v>
      </c>
      <c r="F63" s="101" t="s">
        <v>163</v>
      </c>
      <c r="H63" s="103">
        <f t="shared" si="3"/>
        <v>0</v>
      </c>
      <c r="J63" s="103">
        <f t="shared" si="4"/>
        <v>0</v>
      </c>
      <c r="K63" s="104">
        <v>7.2999999999999996E-4</v>
      </c>
      <c r="L63" s="104">
        <f t="shared" si="5"/>
        <v>7.2999999999999996E-4</v>
      </c>
      <c r="O63" s="101">
        <v>20</v>
      </c>
      <c r="P63" s="101" t="s">
        <v>132</v>
      </c>
      <c r="V63" s="105" t="s">
        <v>190</v>
      </c>
    </row>
    <row r="64" spans="1:22" ht="25.5">
      <c r="A64" s="98">
        <v>39</v>
      </c>
      <c r="B64" s="99" t="s">
        <v>187</v>
      </c>
      <c r="C64" s="100" t="s">
        <v>221</v>
      </c>
      <c r="D64" s="121" t="s">
        <v>222</v>
      </c>
      <c r="E64" s="102">
        <v>2</v>
      </c>
      <c r="F64" s="101" t="s">
        <v>163</v>
      </c>
      <c r="H64" s="103">
        <f t="shared" si="3"/>
        <v>0</v>
      </c>
      <c r="J64" s="103">
        <f t="shared" si="4"/>
        <v>0</v>
      </c>
      <c r="K64" s="104">
        <v>7.2999999999999996E-4</v>
      </c>
      <c r="L64" s="104">
        <f t="shared" si="5"/>
        <v>1.4599999999999999E-3</v>
      </c>
      <c r="O64" s="101">
        <v>20</v>
      </c>
      <c r="P64" s="101" t="s">
        <v>132</v>
      </c>
      <c r="V64" s="105" t="s">
        <v>190</v>
      </c>
    </row>
    <row r="65" spans="1:22" ht="25.5">
      <c r="A65" s="98">
        <v>40</v>
      </c>
      <c r="B65" s="99" t="s">
        <v>187</v>
      </c>
      <c r="C65" s="100" t="s">
        <v>223</v>
      </c>
      <c r="D65" s="121" t="s">
        <v>224</v>
      </c>
      <c r="E65" s="102">
        <v>1</v>
      </c>
      <c r="F65" s="101" t="s">
        <v>163</v>
      </c>
      <c r="H65" s="103">
        <f t="shared" si="3"/>
        <v>0</v>
      </c>
      <c r="J65" s="103">
        <f t="shared" si="4"/>
        <v>0</v>
      </c>
      <c r="K65" s="104">
        <v>7.2999999999999996E-4</v>
      </c>
      <c r="L65" s="104">
        <f t="shared" si="5"/>
        <v>7.2999999999999996E-4</v>
      </c>
      <c r="O65" s="101">
        <v>20</v>
      </c>
      <c r="P65" s="101" t="s">
        <v>132</v>
      </c>
      <c r="V65" s="105" t="s">
        <v>190</v>
      </c>
    </row>
    <row r="66" spans="1:22" ht="25.5">
      <c r="A66" s="98">
        <v>41</v>
      </c>
      <c r="B66" s="99" t="s">
        <v>187</v>
      </c>
      <c r="C66" s="100" t="s">
        <v>225</v>
      </c>
      <c r="D66" s="121" t="s">
        <v>226</v>
      </c>
      <c r="E66" s="102">
        <v>1</v>
      </c>
      <c r="F66" s="101" t="s">
        <v>163</v>
      </c>
      <c r="H66" s="103">
        <f t="shared" si="3"/>
        <v>0</v>
      </c>
      <c r="J66" s="103">
        <f t="shared" si="4"/>
        <v>0</v>
      </c>
      <c r="K66" s="104">
        <v>7.2999999999999996E-4</v>
      </c>
      <c r="L66" s="104">
        <f t="shared" si="5"/>
        <v>7.2999999999999996E-4</v>
      </c>
      <c r="O66" s="101">
        <v>20</v>
      </c>
      <c r="P66" s="101" t="s">
        <v>132</v>
      </c>
      <c r="V66" s="105" t="s">
        <v>190</v>
      </c>
    </row>
    <row r="67" spans="1:22" ht="38.25">
      <c r="A67" s="98">
        <v>42</v>
      </c>
      <c r="B67" s="99" t="s">
        <v>187</v>
      </c>
      <c r="C67" s="100" t="s">
        <v>227</v>
      </c>
      <c r="D67" s="121" t="s">
        <v>228</v>
      </c>
      <c r="E67" s="102">
        <v>2</v>
      </c>
      <c r="F67" s="101" t="s">
        <v>163</v>
      </c>
      <c r="H67" s="103">
        <f t="shared" si="3"/>
        <v>0</v>
      </c>
      <c r="J67" s="103">
        <f t="shared" si="4"/>
        <v>0</v>
      </c>
      <c r="K67" s="104">
        <v>7.2999999999999996E-4</v>
      </c>
      <c r="L67" s="104">
        <f t="shared" si="5"/>
        <v>1.4599999999999999E-3</v>
      </c>
      <c r="O67" s="101">
        <v>20</v>
      </c>
      <c r="P67" s="101" t="s">
        <v>132</v>
      </c>
      <c r="V67" s="105" t="s">
        <v>190</v>
      </c>
    </row>
    <row r="68" spans="1:22" ht="25.5">
      <c r="A68" s="98">
        <v>43</v>
      </c>
      <c r="B68" s="99" t="s">
        <v>187</v>
      </c>
      <c r="C68" s="100" t="s">
        <v>229</v>
      </c>
      <c r="D68" s="121" t="s">
        <v>230</v>
      </c>
      <c r="E68" s="102">
        <v>5</v>
      </c>
      <c r="F68" s="101" t="s">
        <v>163</v>
      </c>
      <c r="H68" s="103">
        <f t="shared" si="3"/>
        <v>0</v>
      </c>
      <c r="J68" s="103">
        <f t="shared" si="4"/>
        <v>0</v>
      </c>
      <c r="K68" s="104">
        <v>7.2999999999999996E-4</v>
      </c>
      <c r="L68" s="104">
        <f t="shared" si="5"/>
        <v>3.6499999999999996E-3</v>
      </c>
      <c r="O68" s="101">
        <v>20</v>
      </c>
      <c r="P68" s="101" t="s">
        <v>132</v>
      </c>
      <c r="V68" s="105" t="s">
        <v>190</v>
      </c>
    </row>
    <row r="69" spans="1:22" ht="25.5">
      <c r="A69" s="98">
        <v>44</v>
      </c>
      <c r="B69" s="99" t="s">
        <v>187</v>
      </c>
      <c r="C69" s="100" t="s">
        <v>231</v>
      </c>
      <c r="D69" s="121" t="s">
        <v>232</v>
      </c>
      <c r="E69" s="102">
        <v>1</v>
      </c>
      <c r="F69" s="101" t="s">
        <v>163</v>
      </c>
      <c r="H69" s="103">
        <f t="shared" si="3"/>
        <v>0</v>
      </c>
      <c r="J69" s="103">
        <f t="shared" si="4"/>
        <v>0</v>
      </c>
      <c r="K69" s="104">
        <v>9.7000000000000005E-4</v>
      </c>
      <c r="L69" s="104">
        <f t="shared" si="5"/>
        <v>9.7000000000000005E-4</v>
      </c>
      <c r="O69" s="101">
        <v>20</v>
      </c>
      <c r="P69" s="101" t="s">
        <v>132</v>
      </c>
      <c r="V69" s="105" t="s">
        <v>190</v>
      </c>
    </row>
    <row r="70" spans="1:22" ht="25.5">
      <c r="A70" s="98">
        <v>45</v>
      </c>
      <c r="B70" s="99" t="s">
        <v>187</v>
      </c>
      <c r="C70" s="100" t="s">
        <v>233</v>
      </c>
      <c r="D70" s="121" t="s">
        <v>234</v>
      </c>
      <c r="E70" s="102">
        <v>3</v>
      </c>
      <c r="F70" s="101" t="s">
        <v>163</v>
      </c>
      <c r="H70" s="103">
        <f t="shared" si="3"/>
        <v>0</v>
      </c>
      <c r="J70" s="103">
        <f t="shared" si="4"/>
        <v>0</v>
      </c>
      <c r="K70" s="104">
        <v>9.7000000000000005E-4</v>
      </c>
      <c r="L70" s="104">
        <f t="shared" si="5"/>
        <v>2.9100000000000003E-3</v>
      </c>
      <c r="O70" s="101">
        <v>20</v>
      </c>
      <c r="P70" s="101" t="s">
        <v>132</v>
      </c>
      <c r="V70" s="105" t="s">
        <v>190</v>
      </c>
    </row>
    <row r="71" spans="1:22" ht="25.5">
      <c r="A71" s="98">
        <v>46</v>
      </c>
      <c r="B71" s="99" t="s">
        <v>187</v>
      </c>
      <c r="C71" s="100" t="s">
        <v>235</v>
      </c>
      <c r="D71" s="121" t="s">
        <v>236</v>
      </c>
      <c r="E71" s="102">
        <v>1</v>
      </c>
      <c r="F71" s="101" t="s">
        <v>163</v>
      </c>
      <c r="H71" s="103">
        <f t="shared" si="3"/>
        <v>0</v>
      </c>
      <c r="J71" s="103">
        <f t="shared" si="4"/>
        <v>0</v>
      </c>
      <c r="K71" s="104">
        <v>9.7000000000000005E-4</v>
      </c>
      <c r="L71" s="104">
        <f t="shared" si="5"/>
        <v>9.7000000000000005E-4</v>
      </c>
      <c r="O71" s="101">
        <v>20</v>
      </c>
      <c r="P71" s="101" t="s">
        <v>132</v>
      </c>
      <c r="V71" s="105" t="s">
        <v>190</v>
      </c>
    </row>
    <row r="72" spans="1:22" ht="25.5">
      <c r="A72" s="98">
        <v>47</v>
      </c>
      <c r="B72" s="99" t="s">
        <v>187</v>
      </c>
      <c r="C72" s="100" t="s">
        <v>237</v>
      </c>
      <c r="D72" s="121" t="s">
        <v>238</v>
      </c>
      <c r="F72" s="101" t="s">
        <v>120</v>
      </c>
      <c r="H72" s="103">
        <f t="shared" si="3"/>
        <v>0</v>
      </c>
      <c r="J72" s="103">
        <f t="shared" si="4"/>
        <v>0</v>
      </c>
      <c r="O72" s="101">
        <v>20</v>
      </c>
      <c r="P72" s="101" t="s">
        <v>132</v>
      </c>
      <c r="V72" s="105" t="s">
        <v>190</v>
      </c>
    </row>
    <row r="73" spans="1:22" ht="25.5">
      <c r="A73" s="98">
        <v>48</v>
      </c>
      <c r="B73" s="99" t="s">
        <v>187</v>
      </c>
      <c r="C73" s="100" t="s">
        <v>239</v>
      </c>
      <c r="D73" s="121" t="s">
        <v>240</v>
      </c>
      <c r="F73" s="101" t="s">
        <v>120</v>
      </c>
      <c r="H73" s="103">
        <f t="shared" si="3"/>
        <v>0</v>
      </c>
      <c r="J73" s="103">
        <f t="shared" si="4"/>
        <v>0</v>
      </c>
      <c r="O73" s="101">
        <v>20</v>
      </c>
      <c r="P73" s="101" t="s">
        <v>132</v>
      </c>
      <c r="V73" s="105" t="s">
        <v>190</v>
      </c>
    </row>
    <row r="74" spans="1:22">
      <c r="D74" s="132" t="s">
        <v>241</v>
      </c>
      <c r="E74" s="133">
        <f>J74</f>
        <v>0</v>
      </c>
      <c r="H74" s="133">
        <f>SUM(H46:H73)</f>
        <v>0</v>
      </c>
      <c r="I74" s="133">
        <f>SUM(I46:I73)</f>
        <v>0</v>
      </c>
      <c r="J74" s="133">
        <f>SUM(J46:J73)</f>
        <v>0</v>
      </c>
      <c r="L74" s="134">
        <f>SUM(L46:L73)</f>
        <v>4.8340000000000015E-2</v>
      </c>
      <c r="N74" s="135">
        <f>SUM(N46:N73)</f>
        <v>0</v>
      </c>
    </row>
    <row r="76" spans="1:22">
      <c r="B76" s="100" t="s">
        <v>97</v>
      </c>
    </row>
    <row r="77" spans="1:22" ht="25.5">
      <c r="A77" s="98">
        <v>49</v>
      </c>
      <c r="B77" s="99" t="s">
        <v>242</v>
      </c>
      <c r="C77" s="100" t="s">
        <v>243</v>
      </c>
      <c r="D77" s="121" t="s">
        <v>244</v>
      </c>
      <c r="E77" s="102">
        <v>712</v>
      </c>
      <c r="F77" s="101" t="s">
        <v>140</v>
      </c>
      <c r="H77" s="103">
        <f>ROUND(E77*G77, 2)</f>
        <v>0</v>
      </c>
      <c r="J77" s="103">
        <f>ROUND(E77*G77, 2)</f>
        <v>0</v>
      </c>
      <c r="K77" s="104">
        <v>2.9999999999999997E-4</v>
      </c>
      <c r="L77" s="104">
        <f>E77*K77</f>
        <v>0.21359999999999998</v>
      </c>
      <c r="O77" s="101">
        <v>20</v>
      </c>
      <c r="P77" s="101" t="s">
        <v>132</v>
      </c>
      <c r="V77" s="105" t="s">
        <v>190</v>
      </c>
    </row>
    <row r="78" spans="1:22">
      <c r="D78" s="132" t="s">
        <v>245</v>
      </c>
      <c r="E78" s="133">
        <f>J78</f>
        <v>0</v>
      </c>
      <c r="H78" s="133">
        <f>SUM(H76:H77)</f>
        <v>0</v>
      </c>
      <c r="I78" s="133">
        <f>SUM(I76:I77)</f>
        <v>0</v>
      </c>
      <c r="J78" s="133">
        <f>SUM(J76:J77)</f>
        <v>0</v>
      </c>
      <c r="L78" s="134">
        <f>SUM(L76:L77)</f>
        <v>0.21359999999999998</v>
      </c>
      <c r="N78" s="135">
        <f>SUM(N76:N77)</f>
        <v>0</v>
      </c>
    </row>
    <row r="80" spans="1:22">
      <c r="B80" s="100" t="s">
        <v>98</v>
      </c>
    </row>
    <row r="81" spans="1:22">
      <c r="A81" s="98">
        <v>50</v>
      </c>
      <c r="B81" s="99" t="s">
        <v>246</v>
      </c>
      <c r="C81" s="100" t="s">
        <v>247</v>
      </c>
      <c r="D81" s="121" t="s">
        <v>248</v>
      </c>
      <c r="E81" s="102">
        <v>184</v>
      </c>
      <c r="F81" s="101" t="s">
        <v>140</v>
      </c>
      <c r="H81" s="103">
        <f>ROUND(E81*G81, 2)</f>
        <v>0</v>
      </c>
      <c r="J81" s="103">
        <f>ROUND(E81*G81, 2)</f>
        <v>0</v>
      </c>
      <c r="K81" s="104">
        <v>4.0000000000000001E-3</v>
      </c>
      <c r="L81" s="104">
        <f>E81*K81</f>
        <v>0.73599999999999999</v>
      </c>
      <c r="O81" s="101">
        <v>20</v>
      </c>
      <c r="P81" s="101" t="s">
        <v>132</v>
      </c>
      <c r="V81" s="105" t="s">
        <v>190</v>
      </c>
    </row>
    <row r="82" spans="1:22">
      <c r="D82" s="132" t="s">
        <v>249</v>
      </c>
      <c r="E82" s="133">
        <f>J82</f>
        <v>0</v>
      </c>
      <c r="H82" s="133">
        <f>SUM(H80:H81)</f>
        <v>0</v>
      </c>
      <c r="I82" s="133">
        <f>SUM(I80:I81)</f>
        <v>0</v>
      </c>
      <c r="J82" s="133">
        <f>SUM(J80:J81)</f>
        <v>0</v>
      </c>
      <c r="L82" s="134">
        <f>SUM(L80:L81)</f>
        <v>0.73599999999999999</v>
      </c>
      <c r="N82" s="135">
        <f>SUM(N80:N81)</f>
        <v>0</v>
      </c>
    </row>
    <row r="84" spans="1:22">
      <c r="D84" s="132" t="s">
        <v>99</v>
      </c>
      <c r="E84" s="133">
        <f>J84</f>
        <v>0</v>
      </c>
      <c r="H84" s="133">
        <f>+H74+H78+H82</f>
        <v>0</v>
      </c>
      <c r="I84" s="133">
        <f>+I74+I78+I82</f>
        <v>0</v>
      </c>
      <c r="J84" s="133">
        <f>+J74+J78+J82</f>
        <v>0</v>
      </c>
      <c r="L84" s="134">
        <f>+L74+L78+L82</f>
        <v>0.99794000000000005</v>
      </c>
      <c r="N84" s="135">
        <f>+N74+N78+N82</f>
        <v>0</v>
      </c>
    </row>
    <row r="86" spans="1:22">
      <c r="D86" s="137" t="s">
        <v>100</v>
      </c>
      <c r="E86" s="133">
        <f>J86</f>
        <v>0</v>
      </c>
      <c r="H86" s="133">
        <f>+H44+H84</f>
        <v>0</v>
      </c>
      <c r="I86" s="133">
        <f>+I44+I84</f>
        <v>0</v>
      </c>
      <c r="J86" s="133">
        <f>+J44+J84</f>
        <v>0</v>
      </c>
      <c r="L86" s="134">
        <f>+L44+L84</f>
        <v>48.330160899999996</v>
      </c>
      <c r="N86" s="135">
        <f>+N44+N84</f>
        <v>18.79035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2016-04-18T11:45:03Z</cp:lastPrinted>
  <dcterms:created xsi:type="dcterms:W3CDTF">1999-04-06T07:39:42Z</dcterms:created>
  <dcterms:modified xsi:type="dcterms:W3CDTF">2018-07-16T06:03:03Z</dcterms:modified>
</cp:coreProperties>
</file>